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585" windowWidth="10260" windowHeight="9330" tabRatio="556" firstSheet="1" activeTab="5"/>
  </bookViews>
  <sheets>
    <sheet name="1. Титульный лист" sheetId="1" r:id="rId1"/>
    <sheet name="2. Сводные данные" sheetId="2" r:id="rId2"/>
    <sheet name="3. План Уч МО" sheetId="3" r:id="rId3"/>
    <sheet name="4. Практика" sheetId="4" r:id="rId4"/>
    <sheet name="5. Кабинеты" sheetId="5" r:id="rId5"/>
    <sheet name="6. Пояснительная записка" sheetId="6" r:id="rId6"/>
  </sheets>
  <definedNames>
    <definedName name="_xlnm.Print_Area" localSheetId="2">'3. План Уч МО'!$B$1:$AT$61</definedName>
  </definedNames>
  <calcPr fullCalcOnLoad="1" refMode="R1C1"/>
</workbook>
</file>

<file path=xl/sharedStrings.xml><?xml version="1.0" encoding="utf-8"?>
<sst xmlns="http://schemas.openxmlformats.org/spreadsheetml/2006/main" count="385" uniqueCount="218">
  <si>
    <t xml:space="preserve"> Промежуточная аттестация обучающихся осуществляется в рамках освоения программ дисциплин, профессиональных модулей соответствующих учебных циклов. Объем часов, предусмотренный на проведение промежуточной аттестации, включает часы на проведение экзаменов, консультаций. Контрольные работы и зачеты проводятся за счет часов, отведенных на изучение дисциплин и междисциплинарных курсов, практик. Формы промежуточной аттестации указаны в Плане учебного процесса (раздел 3) учебного плана.</t>
  </si>
  <si>
    <t xml:space="preserve">Обязательные требования  -    соответствие    тематики    выпускной квалификационной   работы    содержанию     нескольких профессиональных  модулей. </t>
  </si>
  <si>
    <t>Промежуточная аттестация</t>
  </si>
  <si>
    <t>Экзаменов</t>
  </si>
  <si>
    <t>Зачетов</t>
  </si>
  <si>
    <t>нед.</t>
  </si>
  <si>
    <t>3. План учебного процесса</t>
  </si>
  <si>
    <t>2</t>
  </si>
  <si>
    <t>3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</si>
  <si>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</si>
  <si>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</si>
  <si>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</si>
  <si>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</si>
  <si>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</si>
  <si>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</si>
  <si>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</si>
  <si>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ПМ.03</t>
  </si>
  <si>
    <t>МДК.03.01</t>
  </si>
  <si>
    <t>I курс</t>
  </si>
  <si>
    <t>в том числе</t>
  </si>
  <si>
    <t>Дифференцированных зачетов</t>
  </si>
  <si>
    <t>5</t>
  </si>
  <si>
    <t>ОП.01</t>
  </si>
  <si>
    <t>ОП.02</t>
  </si>
  <si>
    <t>ОП.03</t>
  </si>
  <si>
    <t>ОП.04</t>
  </si>
  <si>
    <t>ОП.05</t>
  </si>
  <si>
    <t>1</t>
  </si>
  <si>
    <t>Самостоятельная учебная работа</t>
  </si>
  <si>
    <t>0</t>
  </si>
  <si>
    <t>всего</t>
  </si>
  <si>
    <t>ЛПЗ</t>
  </si>
  <si>
    <t>1 семестр</t>
  </si>
  <si>
    <t>2 семестр</t>
  </si>
  <si>
    <t>Индекс</t>
  </si>
  <si>
    <t>Компоненты образовательной программы</t>
  </si>
  <si>
    <t>Распределение по семестрам</t>
  </si>
  <si>
    <t>Учебная нагрузка обучающихся (час.), в том числе</t>
  </si>
  <si>
    <t>Всего объем образовательной нагрузки</t>
  </si>
  <si>
    <t>Работа обучающихся во взаимодействии с преподавателем</t>
  </si>
  <si>
    <t>уроков</t>
  </si>
  <si>
    <t>лаборат. и практич. занятия</t>
  </si>
  <si>
    <t>всего занятий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</si>
  <si>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</si>
  <si>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</si>
  <si>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</si>
  <si>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</si>
  <si>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Практика</t>
  </si>
  <si>
    <t>курс. проект</t>
  </si>
  <si>
    <t>курсовое проектирование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</si>
  <si>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</si>
  <si>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</si>
  <si>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</si>
  <si>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Занятия по дисциплинам и МДК</t>
  </si>
  <si>
    <t>консультации</t>
  </si>
  <si>
    <t>Другие формы контроля</t>
  </si>
  <si>
    <t>Учебная практика</t>
  </si>
  <si>
    <t>Производственная практика</t>
  </si>
  <si>
    <t>Экзамен квалификационный</t>
  </si>
  <si>
    <t>УП.02.01</t>
  </si>
  <si>
    <t>ПП.02.01</t>
  </si>
  <si>
    <t>ВСЕГО</t>
  </si>
  <si>
    <t>учебной практики</t>
  </si>
  <si>
    <t>производственной практики</t>
  </si>
  <si>
    <t>Министерство общего и профессионального образования Ростовской области</t>
  </si>
  <si>
    <t>государственное бюджетное профессиональное образовательное учреждение Ростовской области  «Ростовское профессиональное училище № 5»</t>
  </si>
  <si>
    <t>РЕКОМЕНДОВАНО</t>
  </si>
  <si>
    <t xml:space="preserve">        УТВЕРЖДАЮ</t>
  </si>
  <si>
    <t>(протокол № 01 от «31» августа 2018 г.)</t>
  </si>
  <si>
    <t>«31» августа 2018 г.</t>
  </si>
  <si>
    <t>УЧЕБНЫЙ ПЛАН</t>
  </si>
  <si>
    <t xml:space="preserve"> </t>
  </si>
  <si>
    <t xml:space="preserve">ОСНОВНОЙ ОБРАЗОВАТЕЛЬНОЙ ПРОГРАММЫ ПОДГОТОВКИ КВАЛИФИЦИРОВАННЫХ РАБОЧИХ, СЛУЖАЩИХ </t>
  </si>
  <si>
    <r>
      <t xml:space="preserve">форма обучения: </t>
    </r>
    <r>
      <rPr>
        <b/>
        <sz val="16"/>
        <rFont val="Times New Roman"/>
        <family val="1"/>
      </rPr>
      <t>очная</t>
    </r>
  </si>
  <si>
    <t>с освоением  среднего  общего образования</t>
  </si>
  <si>
    <r>
      <t xml:space="preserve">год начала подготовки по учебному плану </t>
    </r>
    <r>
      <rPr>
        <b/>
        <sz val="16"/>
        <rFont val="Times New Roman"/>
        <family val="1"/>
      </rPr>
      <t>2018 год</t>
    </r>
  </si>
  <si>
    <t>1.     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</si>
  <si>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</si>
  <si>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</si>
  <si>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</si>
  <si>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</si>
  <si>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</si>
  <si>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</si>
  <si>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</si>
  <si>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</si>
  <si>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</si>
  <si>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</si>
  <si>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</si>
  <si>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IX</t>
  </si>
  <si>
    <t>Х</t>
  </si>
  <si>
    <t>XII</t>
  </si>
  <si>
    <t>I</t>
  </si>
  <si>
    <t>II</t>
  </si>
  <si>
    <t>III</t>
  </si>
  <si>
    <t>IV</t>
  </si>
  <si>
    <t>X</t>
  </si>
  <si>
    <t>XI</t>
  </si>
  <si>
    <t>V</t>
  </si>
  <si>
    <t>т</t>
  </si>
  <si>
    <t>к</t>
  </si>
  <si>
    <t>А</t>
  </si>
  <si>
    <t>И</t>
  </si>
  <si>
    <t>Теоретическое обучение</t>
  </si>
  <si>
    <t>Государственная итоговая аттестация</t>
  </si>
  <si>
    <t>Каникулы</t>
  </si>
  <si>
    <t>Т</t>
  </si>
  <si>
    <t>У</t>
  </si>
  <si>
    <t>П</t>
  </si>
  <si>
    <t>К</t>
  </si>
  <si>
    <t>2. Сводные данные  по бюджету времени (в неделях)</t>
  </si>
  <si>
    <t>Обучение по дисциплинам и междисциплинарным курсам</t>
  </si>
  <si>
    <t>Всего (по курсам)</t>
  </si>
  <si>
    <t>4. Учебная и производственная практика</t>
  </si>
  <si>
    <t>№ п/п</t>
  </si>
  <si>
    <t>Наименование</t>
  </si>
  <si>
    <t>Семестр</t>
  </si>
  <si>
    <t>Недель</t>
  </si>
  <si>
    <t>УП.00</t>
  </si>
  <si>
    <t>ПП.00</t>
  </si>
  <si>
    <t>Всего:</t>
  </si>
  <si>
    <t>5. Перечень лабораторий, кабинетов, мастерских и др.</t>
  </si>
  <si>
    <t>№ пп</t>
  </si>
  <si>
    <t>Кабинеты:</t>
  </si>
  <si>
    <t>Мастерские:</t>
  </si>
  <si>
    <t>Спортивный комплекс:</t>
  </si>
  <si>
    <t>Залы:</t>
  </si>
  <si>
    <t>Основы материаловедения</t>
  </si>
  <si>
    <t>Э(кв)</t>
  </si>
  <si>
    <t>ПП.03</t>
  </si>
  <si>
    <t>ПА</t>
  </si>
  <si>
    <t>Промежуточная аттестацияя</t>
  </si>
  <si>
    <t>ГИА</t>
  </si>
  <si>
    <t>Общее количество часов образовательной программы по учебным циклам</t>
  </si>
  <si>
    <t>Общий объем
образовательной
программы</t>
  </si>
  <si>
    <t>дисциплин и МДК</t>
  </si>
  <si>
    <t xml:space="preserve">экзаменов </t>
  </si>
  <si>
    <t>экзаменов по модулю</t>
  </si>
  <si>
    <t>диф. зачетов</t>
  </si>
  <si>
    <t>зачетов</t>
  </si>
  <si>
    <t>ПМ.01</t>
  </si>
  <si>
    <t>МДК.01.01</t>
  </si>
  <si>
    <t>УП.01</t>
  </si>
  <si>
    <t>ПП.01</t>
  </si>
  <si>
    <t>ПМ.1.ЭК</t>
  </si>
  <si>
    <t>ПМ.02</t>
  </si>
  <si>
    <t>МДК.02.01</t>
  </si>
  <si>
    <t>УП. 03</t>
  </si>
  <si>
    <t>ПМ.3 ЭК</t>
  </si>
  <si>
    <t>безопасности жизнедеятельности и охраны труда;</t>
  </si>
  <si>
    <r>
      <t xml:space="preserve">   6. </t>
    </r>
    <r>
      <rPr>
        <b/>
        <sz val="12"/>
        <rFont val="Times New Roman"/>
        <family val="1"/>
      </rPr>
      <t>Поясненительная записка</t>
    </r>
    <r>
      <rPr>
        <sz val="12"/>
        <rFont val="Times New Roman"/>
        <family val="1"/>
      </rPr>
      <t xml:space="preserve">  </t>
    </r>
  </si>
  <si>
    <t>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реализуется рассредоточено в рамках профессиональных модулей. Формы отчетности по практикам представляются в виде дневника-отчета. Производственная практика проводится в организациях, направление деятельности которых соответствует профилю подготовки обучающихся.</t>
  </si>
  <si>
    <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t>
  </si>
  <si>
    <t>Зам. директора по УПР                                                         Л.Э. Алеева</t>
  </si>
  <si>
    <t xml:space="preserve">Государственная итоговапя аттестация  
выпускная  квалификационная работа 
1 нед. с 22 по 29июня </t>
  </si>
  <si>
    <r>
      <t xml:space="preserve">нормативный срок получения образования: </t>
    </r>
    <r>
      <rPr>
        <b/>
        <sz val="16"/>
        <rFont val="Times New Roman"/>
        <family val="1"/>
      </rPr>
      <t xml:space="preserve"> 10 месяцев</t>
    </r>
    <r>
      <rPr>
        <sz val="16"/>
        <rFont val="Times New Roman"/>
        <family val="1"/>
      </rPr>
      <t xml:space="preserve"> на базе среднего общего образования </t>
    </r>
  </si>
  <si>
    <t>Директор ГБПОУ  РО "ТТСиЖКХ"</t>
  </si>
  <si>
    <t>______________А.И.Михалева</t>
  </si>
  <si>
    <t>Педагогическим Советом ГБПОУ РО "ТТСиЖКХ"</t>
  </si>
  <si>
    <t>ПО ПРОФЕССИИ СРЕДНЕГО ПРОФЕССИОНАЛЬНОГО ОБРАЗОВАНИЯ 08.01.08 Мастер отделочных строительных работ</t>
  </si>
  <si>
    <r>
      <t xml:space="preserve">квалификация: </t>
    </r>
    <r>
      <rPr>
        <b/>
        <sz val="16"/>
        <rFont val="Times New Roman"/>
        <family val="1"/>
      </rPr>
      <t xml:space="preserve">штукатур – 3 – 4 разряд,
облицовщик-плиточник – 3 – 4 разряд,маляр строительный – 3 – 4 разряд
</t>
    </r>
  </si>
  <si>
    <r>
      <t xml:space="preserve">профиль получаемого профессионального образования: </t>
    </r>
    <r>
      <rPr>
        <b/>
        <sz val="16"/>
        <rFont val="Times New Roman"/>
        <family val="1"/>
      </rPr>
      <t xml:space="preserve">технический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</si>
  <si>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приказ об утверждении ФГОС СПО   Мастер отделочных строительных работ" : </t>
    </r>
    <r>
      <rPr>
        <b/>
        <sz val="16"/>
        <rFont val="Times New Roman"/>
        <family val="1"/>
      </rPr>
      <t>от 2 августа 2013 г. N 746</t>
    </r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</si>
  <si>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</si>
  <si>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</si>
  <si>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</si>
  <si>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Выполнение штукатурных работ</t>
  </si>
  <si>
    <t>Технология штукатурных работ</t>
  </si>
  <si>
    <t>Выполнение монтажа каркасно-обшивочных конструкций</t>
  </si>
  <si>
    <t>Технология монтажа каркасно-обшивочных конструкций</t>
  </si>
  <si>
    <t>Выполнение малярных работ</t>
  </si>
  <si>
    <t>Технология малярных  работ</t>
  </si>
  <si>
    <t xml:space="preserve">ПМ.04 </t>
  </si>
  <si>
    <t>Выполнение облицовочных работ плитками и плитами</t>
  </si>
  <si>
    <t>УП. 04</t>
  </si>
  <si>
    <t>ПП.04</t>
  </si>
  <si>
    <t>ПМ.4 ЭК</t>
  </si>
  <si>
    <r>
      <t>ПМ.05</t>
    </r>
    <r>
      <rPr>
        <sz val="10"/>
        <color indexed="8"/>
        <rFont val="Times New Roman"/>
        <family val="1"/>
      </rPr>
      <t xml:space="preserve"> </t>
    </r>
  </si>
  <si>
    <t>Выполнение облицовочных работ синтетическими материалами</t>
  </si>
  <si>
    <t>МДК.04.01</t>
  </si>
  <si>
    <t>Технология облицовочных работ</t>
  </si>
  <si>
    <t>МДК.05.01</t>
  </si>
  <si>
    <t>Технология облицовочных работ синтетическими материалами</t>
  </si>
  <si>
    <t>УП. 05</t>
  </si>
  <si>
    <t>ПП.05</t>
  </si>
  <si>
    <t xml:space="preserve">ПМ.06 </t>
  </si>
  <si>
    <t>Выполнение мозаичных работ</t>
  </si>
  <si>
    <t>МДК.06.01</t>
  </si>
  <si>
    <t>Технология мозаичных работ</t>
  </si>
  <si>
    <t>ФК.00</t>
  </si>
  <si>
    <t>Физическая культура</t>
  </si>
  <si>
    <t>УП. 06</t>
  </si>
  <si>
    <t>ПП.06</t>
  </si>
  <si>
    <t>основы строительного черчения;</t>
  </si>
  <si>
    <t>основы материаловедения;</t>
  </si>
  <si>
    <t>основы технологии отделочных строительных работ</t>
  </si>
  <si>
    <t>Лаборатории:</t>
  </si>
  <si>
    <t>информационных технологий;</t>
  </si>
  <si>
    <t>материаловедения.</t>
  </si>
  <si>
    <t>для подготовки маляра;</t>
  </si>
  <si>
    <t>для подготовки монтажника каркасно-обшивочных конструкций;</t>
  </si>
  <si>
    <t>для подготовки облицовщика-плиточника;</t>
  </si>
  <si>
    <t>для подготовки облицовщика-мозаичника;</t>
  </si>
  <si>
    <t>для подготовки облицовщика синтетическими материалами;</t>
  </si>
  <si>
    <t>для подготовки штукатура</t>
  </si>
  <si>
    <t>Полигоны:</t>
  </si>
  <si>
    <t>участок краскозаготовки.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</si>
  <si>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</si>
  <si>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</si>
  <si>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</si>
  <si>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</si>
  <si>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</si>
  <si>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1,2</t>
  </si>
  <si>
    <t>12</t>
  </si>
  <si>
    <t>7</t>
  </si>
  <si>
    <t xml:space="preserve">Итоговой аттестацией выпускников, завершающих обучение по профессии , является защита выпускной квалификационной работы (выпускная практическая квалификационная работа и письменная экзаменационная работа). </t>
  </si>
  <si>
    <t xml:space="preserve">Выпускная  практическая   квалификационная работа предусматривает  сложность  работы  выше средней квалификаций  предусмотренной  ФГОС СПО </t>
  </si>
  <si>
    <t xml:space="preserve">Письменная экзаменационная работа должна иметь актуальность, новизну и практическую значимость, а также соответствовать объёму знаний, умений, практического опыта, предусмотренных ФГОС СПО </t>
  </si>
  <si>
    <t xml:space="preserve">Настоящий учебный план основной профессиональной образовательной программы среднего профессионального образования ГБПОУ РО «ТТСиЖКХ» разработан на основе:
Федерального государственного образовательного стандарта среднего профессионального образования по профессии 270802.10 Мастер отделочных строительных работ, утв. приказом Министерства образования и науки РФ от 2 августа 2013 г. N 746, зарегистр. Министерством юстиции РФ 20 августа 2013 г. (Регистрационный N 29634)
«Разъяснений по формированию учебного плана основной профессиональной образовательной программы начального профессионального образования/среднего профессионального образования» (Письмо Министерства образования и науки Российской Федерации от 20.10.2010 № 12- 696); 
в соответствии с Приказом Министерства образования и науки Российской Федерации (Минобрнауки России) от 14 июня 2013 г. N 464 «Об утверждении порядка организации и осуществления образовательной деятельности по программам среднего профессионального образования» (зарегистрировано в Минюсте России 30.07.203 № 29200), Приказом Министерства образования и науки Российской Федерации (Минобрнауки России) от 18 апреля 2013 г. N 291 «Об Приказом Министерства образования и науки Российской Федерации (Минобрнауки России) от 18 апреля 2013 г. N 291 «Об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образования», Уставом ГБПОУ РО «ТТМиЖКХ», СанПиН, федеральными базисными учебными планами и примерными программами для образовательных учреждений Российской Федерации, реализующих программы общего образования (приказ Минобразования России от 09.03.2004 г. № 1312 в редакции приказов Минобрнауки России от 20.08.2008 г. № 241 и от 30.08.2010 г. № 889).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</si>
</sst>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0.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7"/>
      <color indexed="8"/>
      <name val="Times New Roman Cyr"/>
      <family val="1"/>
    </font>
    <font>
      <b/>
      <sz val="8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18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0"/>
      <name val="Times New Roman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NewRomanPS-BoldMT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NewRomanPS-BoldMT"/>
      <family val="0"/>
    </font>
    <font>
      <b/>
      <sz val="10"/>
      <color rgb="FFFF0000"/>
      <name val="Times New Roman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8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180" fontId="8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180" fontId="10" fillId="0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top" wrapText="1"/>
    </xf>
    <xf numFmtId="180" fontId="10" fillId="0" borderId="20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4" fillId="0" borderId="45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1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3" fillId="0" borderId="23" xfId="53" applyNumberFormat="1" applyFont="1" applyFill="1" applyBorder="1" applyAlignment="1">
      <alignment horizontal="left" vertical="center"/>
      <protection/>
    </xf>
    <xf numFmtId="0" fontId="4" fillId="0" borderId="2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82" fontId="15" fillId="0" borderId="0" xfId="0" applyNumberFormat="1" applyFont="1" applyFill="1" applyAlignment="1">
      <alignment horizontal="left"/>
    </xf>
    <xf numFmtId="1" fontId="4" fillId="0" borderId="47" xfId="0" applyNumberFormat="1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 wrapText="1"/>
    </xf>
    <xf numFmtId="1" fontId="6" fillId="32" borderId="48" xfId="0" applyNumberFormat="1" applyFont="1" applyFill="1" applyBorder="1" applyAlignment="1">
      <alignment horizontal="center" vertical="center"/>
    </xf>
    <xf numFmtId="49" fontId="6" fillId="32" borderId="48" xfId="0" applyNumberFormat="1" applyFont="1" applyFill="1" applyBorder="1" applyAlignment="1">
      <alignment horizontal="center" vertical="center" wrapText="1"/>
    </xf>
    <xf numFmtId="0" fontId="6" fillId="32" borderId="32" xfId="0" applyNumberFormat="1" applyFont="1" applyFill="1" applyBorder="1" applyAlignment="1">
      <alignment horizontal="center" vertical="center"/>
    </xf>
    <xf numFmtId="1" fontId="6" fillId="32" borderId="32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" fontId="6" fillId="33" borderId="32" xfId="0" applyNumberFormat="1" applyFont="1" applyFill="1" applyBorder="1" applyAlignment="1">
      <alignment horizontal="center" vertical="center"/>
    </xf>
    <xf numFmtId="1" fontId="6" fillId="33" borderId="48" xfId="0" applyNumberFormat="1" applyFont="1" applyFill="1" applyBorder="1" applyAlignment="1">
      <alignment horizontal="center" vertical="center"/>
    </xf>
    <xf numFmtId="0" fontId="12" fillId="5" borderId="42" xfId="53" applyNumberFormat="1" applyFont="1" applyFill="1" applyBorder="1" applyAlignment="1">
      <alignment horizontal="center" vertical="center"/>
      <protection/>
    </xf>
    <xf numFmtId="0" fontId="12" fillId="5" borderId="20" xfId="0" applyFont="1" applyFill="1" applyBorder="1" applyAlignment="1">
      <alignment vertical="top" wrapText="1"/>
    </xf>
    <xf numFmtId="49" fontId="6" fillId="5" borderId="45" xfId="0" applyNumberFormat="1" applyFont="1" applyFill="1" applyBorder="1" applyAlignment="1">
      <alignment horizontal="center" vertical="center" wrapText="1"/>
    </xf>
    <xf numFmtId="49" fontId="6" fillId="5" borderId="40" xfId="0" applyNumberFormat="1" applyFont="1" applyFill="1" applyBorder="1" applyAlignment="1">
      <alignment horizontal="center" vertical="center"/>
    </xf>
    <xf numFmtId="49" fontId="6" fillId="5" borderId="36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6" fillId="5" borderId="50" xfId="0" applyNumberFormat="1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1" fontId="6" fillId="34" borderId="55" xfId="0" applyNumberFormat="1" applyFont="1" applyFill="1" applyBorder="1" applyAlignment="1">
      <alignment horizontal="left" vertical="justify" wrapText="1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56" xfId="53" applyNumberFormat="1" applyFont="1" applyFill="1" applyBorder="1" applyAlignment="1">
      <alignment horizontal="center" vertical="center"/>
      <protection/>
    </xf>
    <xf numFmtId="0" fontId="12" fillId="0" borderId="18" xfId="53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right" vertical="justify" wrapText="1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 textRotation="90" wrapText="1"/>
    </xf>
    <xf numFmtId="0" fontId="35" fillId="0" borderId="20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4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6" fillId="35" borderId="0" xfId="0" applyFont="1" applyFill="1" applyAlignment="1">
      <alignment horizontal="left" vertical="top" wrapText="1"/>
    </xf>
    <xf numFmtId="0" fontId="36" fillId="0" borderId="0" xfId="0" applyFont="1" applyAlignment="1">
      <alignment vertical="center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/>
    </xf>
    <xf numFmtId="49" fontId="40" fillId="0" borderId="23" xfId="0" applyNumberFormat="1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 wrapText="1"/>
    </xf>
    <xf numFmtId="49" fontId="6" fillId="32" borderId="56" xfId="0" applyNumberFormat="1" applyFont="1" applyFill="1" applyBorder="1" applyAlignment="1">
      <alignment horizontal="center" vertical="center" wrapText="1"/>
    </xf>
    <xf numFmtId="49" fontId="6" fillId="32" borderId="58" xfId="0" applyNumberFormat="1" applyFont="1" applyFill="1" applyBorder="1" applyAlignment="1">
      <alignment horizontal="center" vertical="center"/>
    </xf>
    <xf numFmtId="1" fontId="6" fillId="32" borderId="56" xfId="0" applyNumberFormat="1" applyFont="1" applyFill="1" applyBorder="1" applyAlignment="1">
      <alignment horizontal="center" vertical="center"/>
    </xf>
    <xf numFmtId="0" fontId="13" fillId="0" borderId="42" xfId="53" applyNumberFormat="1" applyFont="1" applyFill="1" applyBorder="1" applyAlignment="1">
      <alignment horizontal="left" vertical="center"/>
      <protection/>
    </xf>
    <xf numFmtId="0" fontId="4" fillId="0" borderId="42" xfId="0" applyFont="1" applyFill="1" applyBorder="1" applyAlignment="1">
      <alignment horizontal="center" vertical="center"/>
    </xf>
    <xf numFmtId="0" fontId="13" fillId="0" borderId="20" xfId="53" applyNumberFormat="1" applyFont="1" applyFill="1" applyBorder="1" applyAlignment="1">
      <alignment horizontal="left" vertical="center"/>
      <protection/>
    </xf>
    <xf numFmtId="0" fontId="6" fillId="36" borderId="59" xfId="0" applyNumberFormat="1" applyFont="1" applyFill="1" applyBorder="1" applyAlignment="1">
      <alignment horizontal="center" vertical="center"/>
    </xf>
    <xf numFmtId="1" fontId="6" fillId="36" borderId="54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/>
    </xf>
    <xf numFmtId="0" fontId="12" fillId="0" borderId="42" xfId="53" applyNumberFormat="1" applyFont="1" applyFill="1" applyBorder="1" applyAlignment="1">
      <alignment horizontal="center" vertical="center"/>
      <protection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78" fillId="0" borderId="20" xfId="0" applyFont="1" applyBorder="1" applyAlignment="1">
      <alignment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justify" wrapText="1"/>
    </xf>
    <xf numFmtId="0" fontId="4" fillId="0" borderId="64" xfId="0" applyFont="1" applyFill="1" applyBorder="1" applyAlignment="1">
      <alignment horizontal="left" vertical="justify" wrapText="1"/>
    </xf>
    <xf numFmtId="0" fontId="4" fillId="0" borderId="64" xfId="0" applyNumberFormat="1" applyFont="1" applyFill="1" applyBorder="1" applyAlignment="1">
      <alignment horizontal="left" vertical="justify" wrapText="1"/>
    </xf>
    <xf numFmtId="0" fontId="4" fillId="0" borderId="6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0" fontId="12" fillId="0" borderId="20" xfId="53" applyNumberFormat="1" applyFont="1" applyFill="1" applyBorder="1" applyAlignment="1">
      <alignment horizontal="center" vertical="center"/>
      <protection/>
    </xf>
    <xf numFmtId="0" fontId="6" fillId="34" borderId="65" xfId="0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left" vertical="top" wrapText="1"/>
    </xf>
    <xf numFmtId="0" fontId="79" fillId="34" borderId="49" xfId="0" applyNumberFormat="1" applyFont="1" applyFill="1" applyBorder="1" applyAlignment="1">
      <alignment horizontal="right"/>
    </xf>
    <xf numFmtId="2" fontId="6" fillId="34" borderId="49" xfId="0" applyNumberFormat="1" applyFont="1" applyFill="1" applyBorder="1" applyAlignment="1">
      <alignment horizontal="right"/>
    </xf>
    <xf numFmtId="1" fontId="6" fillId="34" borderId="49" xfId="0" applyNumberFormat="1" applyFont="1" applyFill="1" applyBorder="1" applyAlignment="1">
      <alignment horizontal="left" vertical="justify" wrapText="1"/>
    </xf>
    <xf numFmtId="0" fontId="12" fillId="5" borderId="48" xfId="53" applyNumberFormat="1" applyFont="1" applyFill="1" applyBorder="1" applyAlignment="1">
      <alignment horizontal="left" vertical="top" wrapText="1"/>
      <protection/>
    </xf>
    <xf numFmtId="49" fontId="6" fillId="5" borderId="10" xfId="0" applyNumberFormat="1" applyFont="1" applyFill="1" applyBorder="1" applyAlignment="1">
      <alignment horizontal="left" vertical="top" wrapText="1"/>
    </xf>
    <xf numFmtId="49" fontId="6" fillId="5" borderId="20" xfId="0" applyNumberFormat="1" applyFont="1" applyFill="1" applyBorder="1" applyAlignment="1">
      <alignment horizontal="left" vertical="top" wrapText="1"/>
    </xf>
    <xf numFmtId="49" fontId="6" fillId="5" borderId="23" xfId="0" applyNumberFormat="1" applyFont="1" applyFill="1" applyBorder="1" applyAlignment="1">
      <alignment horizontal="left" vertical="top" wrapText="1"/>
    </xf>
    <xf numFmtId="0" fontId="6" fillId="5" borderId="21" xfId="0" applyNumberFormat="1" applyFont="1" applyFill="1" applyBorder="1" applyAlignment="1">
      <alignment horizontal="left" vertical="top" wrapText="1"/>
    </xf>
    <xf numFmtId="1" fontId="6" fillId="5" borderId="21" xfId="0" applyNumberFormat="1" applyFont="1" applyFill="1" applyBorder="1" applyAlignment="1">
      <alignment horizontal="left" vertical="top" wrapText="1"/>
    </xf>
    <xf numFmtId="1" fontId="6" fillId="5" borderId="18" xfId="0" applyNumberFormat="1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left" vertical="top" wrapText="1"/>
    </xf>
    <xf numFmtId="1" fontId="4" fillId="0" borderId="20" xfId="0" applyNumberFormat="1" applyFont="1" applyFill="1" applyBorder="1" applyAlignment="1">
      <alignment horizontal="left" vertical="top" wrapText="1"/>
    </xf>
    <xf numFmtId="1" fontId="4" fillId="0" borderId="37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left" vertical="top" wrapText="1"/>
    </xf>
    <xf numFmtId="1" fontId="4" fillId="0" borderId="23" xfId="0" applyNumberFormat="1" applyFont="1" applyFill="1" applyBorder="1" applyAlignment="1">
      <alignment horizontal="left" vertical="top" wrapText="1"/>
    </xf>
    <xf numFmtId="1" fontId="4" fillId="0" borderId="21" xfId="0" applyNumberFormat="1" applyFont="1" applyFill="1" applyBorder="1" applyAlignment="1">
      <alignment horizontal="left" vertical="top" wrapText="1"/>
    </xf>
    <xf numFmtId="0" fontId="41" fillId="34" borderId="49" xfId="0" applyNumberFormat="1" applyFont="1" applyFill="1" applyBorder="1" applyAlignment="1">
      <alignment horizontal="center" vertical="center" wrapText="1"/>
    </xf>
    <xf numFmtId="0" fontId="41" fillId="34" borderId="49" xfId="0" applyNumberFormat="1" applyFont="1" applyFill="1" applyBorder="1" applyAlignment="1">
      <alignment horizontal="center" vertical="center"/>
    </xf>
    <xf numFmtId="0" fontId="80" fillId="0" borderId="32" xfId="0" applyFont="1" applyBorder="1" applyAlignment="1">
      <alignment wrapText="1"/>
    </xf>
    <xf numFmtId="0" fontId="80" fillId="0" borderId="59" xfId="0" applyFont="1" applyBorder="1" applyAlignment="1">
      <alignment wrapText="1"/>
    </xf>
    <xf numFmtId="0" fontId="12" fillId="5" borderId="20" xfId="0" applyFont="1" applyFill="1" applyBorder="1" applyAlignment="1">
      <alignment horizontal="left" vertical="top" wrapText="1"/>
    </xf>
    <xf numFmtId="0" fontId="26" fillId="0" borderId="4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2" fillId="11" borderId="20" xfId="53" applyNumberFormat="1" applyFont="1" applyFill="1" applyBorder="1" applyAlignment="1">
      <alignment horizontal="center" vertical="center"/>
      <protection/>
    </xf>
    <xf numFmtId="0" fontId="12" fillId="11" borderId="20" xfId="53" applyNumberFormat="1" applyFont="1" applyFill="1" applyBorder="1" applyAlignment="1">
      <alignment horizontal="left" vertical="center"/>
      <protection/>
    </xf>
    <xf numFmtId="49" fontId="4" fillId="11" borderId="20" xfId="0" applyNumberFormat="1" applyFont="1" applyFill="1" applyBorder="1" applyAlignment="1">
      <alignment horizontal="center" vertical="center" wrapText="1"/>
    </xf>
    <xf numFmtId="49" fontId="4" fillId="11" borderId="20" xfId="0" applyNumberFormat="1" applyFont="1" applyFill="1" applyBorder="1" applyAlignment="1">
      <alignment horizontal="center" vertical="center"/>
    </xf>
    <xf numFmtId="0" fontId="4" fillId="11" borderId="20" xfId="0" applyNumberFormat="1" applyFont="1" applyFill="1" applyBorder="1" applyAlignment="1">
      <alignment horizontal="center" vertical="center"/>
    </xf>
    <xf numFmtId="1" fontId="4" fillId="11" borderId="20" xfId="0" applyNumberFormat="1" applyFont="1" applyFill="1" applyBorder="1" applyAlignment="1">
      <alignment horizontal="center" vertical="center"/>
    </xf>
    <xf numFmtId="0" fontId="80" fillId="11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40" fillId="0" borderId="20" xfId="0" applyNumberFormat="1" applyFont="1" applyFill="1" applyBorder="1" applyAlignment="1">
      <alignment horizontal="center" vertical="center"/>
    </xf>
    <xf numFmtId="0" fontId="34" fillId="0" borderId="66" xfId="0" applyFont="1" applyBorder="1" applyAlignment="1">
      <alignment horizontal="justify" vertical="top" wrapText="1"/>
    </xf>
    <xf numFmtId="0" fontId="35" fillId="0" borderId="62" xfId="0" applyFont="1" applyBorder="1" applyAlignment="1">
      <alignment horizontal="justify" vertical="top" wrapText="1"/>
    </xf>
    <xf numFmtId="0" fontId="35" fillId="0" borderId="59" xfId="0" applyFont="1" applyBorder="1" applyAlignment="1">
      <alignment horizontal="justify" vertical="top" wrapText="1"/>
    </xf>
    <xf numFmtId="0" fontId="34" fillId="0" borderId="62" xfId="0" applyFont="1" applyBorder="1" applyAlignment="1">
      <alignment horizontal="justify" vertical="top" wrapText="1"/>
    </xf>
    <xf numFmtId="0" fontId="35" fillId="0" borderId="59" xfId="0" applyFont="1" applyBorder="1" applyAlignment="1">
      <alignment vertical="top" wrapText="1"/>
    </xf>
    <xf numFmtId="0" fontId="81" fillId="11" borderId="20" xfId="0" applyFont="1" applyFill="1" applyBorder="1" applyAlignment="1">
      <alignment horizontal="center" vertical="center"/>
    </xf>
    <xf numFmtId="0" fontId="81" fillId="11" borderId="20" xfId="0" applyFont="1" applyFill="1" applyBorder="1" applyAlignment="1">
      <alignment horizontal="left" vertical="top" wrapText="1"/>
    </xf>
    <xf numFmtId="0" fontId="80" fillId="0" borderId="20" xfId="0" applyFont="1" applyBorder="1" applyAlignment="1">
      <alignment vertical="center"/>
    </xf>
    <xf numFmtId="0" fontId="80" fillId="0" borderId="20" xfId="0" applyFont="1" applyBorder="1" applyAlignment="1">
      <alignment horizontal="left" vertical="top" wrapText="1"/>
    </xf>
    <xf numFmtId="0" fontId="81" fillId="11" borderId="20" xfId="0" applyFont="1" applyFill="1" applyBorder="1" applyAlignment="1">
      <alignment horizontal="center"/>
    </xf>
    <xf numFmtId="0" fontId="81" fillId="11" borderId="20" xfId="0" applyFont="1" applyFill="1" applyBorder="1" applyAlignment="1">
      <alignment/>
    </xf>
    <xf numFmtId="0" fontId="80" fillId="0" borderId="20" xfId="0" applyFont="1" applyBorder="1" applyAlignment="1">
      <alignment horizontal="center"/>
    </xf>
    <xf numFmtId="0" fontId="80" fillId="0" borderId="20" xfId="0" applyFont="1" applyBorder="1" applyAlignment="1">
      <alignment/>
    </xf>
    <xf numFmtId="0" fontId="12" fillId="0" borderId="38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0" fontId="80" fillId="11" borderId="20" xfId="0" applyFont="1" applyFill="1" applyBorder="1" applyAlignment="1">
      <alignment/>
    </xf>
    <xf numFmtId="0" fontId="4" fillId="11" borderId="2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49" fontId="6" fillId="32" borderId="5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8" fillId="0" borderId="72" xfId="0" applyFont="1" applyFill="1" applyBorder="1" applyAlignment="1">
      <alignment horizontal="center" vertical="center" textRotation="90" wrapText="1"/>
    </xf>
    <xf numFmtId="0" fontId="8" fillId="0" borderId="73" xfId="0" applyFont="1" applyFill="1" applyBorder="1" applyAlignment="1">
      <alignment horizontal="center" vertical="center" textRotation="90" wrapText="1"/>
    </xf>
    <xf numFmtId="0" fontId="8" fillId="0" borderId="74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textRotation="90" wrapText="1"/>
    </xf>
    <xf numFmtId="0" fontId="5" fillId="0" borderId="37" xfId="0" applyFont="1" applyFill="1" applyBorder="1" applyAlignment="1">
      <alignment horizontal="center" textRotation="90" wrapText="1"/>
    </xf>
    <xf numFmtId="0" fontId="7" fillId="0" borderId="65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13" fillId="0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justify" wrapText="1"/>
    </xf>
    <xf numFmtId="0" fontId="17" fillId="0" borderId="22" xfId="0" applyFont="1" applyFill="1" applyBorder="1" applyAlignment="1">
      <alignment horizontal="center" vertical="justify" wrapText="1"/>
    </xf>
    <xf numFmtId="2" fontId="6" fillId="0" borderId="68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71" xfId="0" applyBorder="1" applyAlignment="1">
      <alignment/>
    </xf>
    <xf numFmtId="0" fontId="0" fillId="0" borderId="39" xfId="0" applyBorder="1" applyAlignment="1">
      <alignment/>
    </xf>
    <xf numFmtId="1" fontId="82" fillId="0" borderId="19" xfId="0" applyNumberFormat="1" applyFont="1" applyFill="1" applyBorder="1" applyAlignment="1">
      <alignment horizontal="center" vertical="center"/>
    </xf>
    <xf numFmtId="1" fontId="82" fillId="0" borderId="2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90" wrapText="1"/>
    </xf>
    <xf numFmtId="0" fontId="17" fillId="0" borderId="10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justify" wrapText="1"/>
    </xf>
    <xf numFmtId="0" fontId="17" fillId="0" borderId="22" xfId="0" applyNumberFormat="1" applyFont="1" applyFill="1" applyBorder="1" applyAlignment="1">
      <alignment horizontal="center" vertical="justify" wrapText="1"/>
    </xf>
    <xf numFmtId="0" fontId="34" fillId="0" borderId="1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4" fillId="0" borderId="4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zoomScale="82" zoomScaleNormal="82" zoomScalePageLayoutView="0" workbookViewId="0" topLeftCell="A10">
      <selection activeCell="AX29" sqref="AX29"/>
    </sheetView>
  </sheetViews>
  <sheetFormatPr defaultColWidth="9.00390625" defaultRowHeight="12.75"/>
  <cols>
    <col min="1" max="1" width="8.625" style="0" customWidth="1"/>
    <col min="2" max="3" width="3.75390625" style="0" customWidth="1"/>
    <col min="4" max="4" width="4.375" style="0" customWidth="1"/>
    <col min="5" max="5" width="3.75390625" style="0" customWidth="1"/>
    <col min="6" max="6" width="4.375" style="0" customWidth="1"/>
    <col min="7" max="13" width="3.75390625" style="0" customWidth="1"/>
    <col min="14" max="14" width="4.375" style="0" customWidth="1"/>
    <col min="15" max="18" width="3.75390625" style="205" customWidth="1"/>
    <col min="19" max="19" width="5.125" style="0" customWidth="1"/>
    <col min="20" max="22" width="3.75390625" style="0" customWidth="1"/>
    <col min="23" max="23" width="3.75390625" style="223" customWidth="1"/>
    <col min="24" max="24" width="3.375" style="0" customWidth="1"/>
    <col min="25" max="53" width="3.75390625" style="0" customWidth="1"/>
  </cols>
  <sheetData>
    <row r="1" spans="1:53" s="198" customFormat="1" ht="18.75" customHeight="1">
      <c r="A1" s="346" t="s">
        <v>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3" s="198" customFormat="1" ht="15" customHeight="1">
      <c r="A2" s="346" t="s">
        <v>65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</row>
    <row r="3" spans="1:23" s="198" customFormat="1" ht="21.75" customHeight="1">
      <c r="A3" s="181"/>
      <c r="O3" s="199"/>
      <c r="P3" s="199"/>
      <c r="Q3" s="199"/>
      <c r="R3" s="199"/>
      <c r="W3" s="199"/>
    </row>
    <row r="4" spans="1:53" s="198" customFormat="1" ht="21.75" customHeight="1">
      <c r="A4" s="347" t="s">
        <v>66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O4" s="199"/>
      <c r="P4" s="199"/>
      <c r="Q4" s="199"/>
      <c r="R4" s="199"/>
      <c r="W4" s="199"/>
      <c r="AS4" s="348" t="s">
        <v>67</v>
      </c>
      <c r="AT4" s="348"/>
      <c r="AU4" s="348"/>
      <c r="AV4" s="348"/>
      <c r="AW4" s="348"/>
      <c r="AX4" s="348"/>
      <c r="AY4" s="348"/>
      <c r="AZ4" s="348"/>
      <c r="BA4" s="348"/>
    </row>
    <row r="5" spans="1:53" s="198" customFormat="1" ht="21" customHeight="1">
      <c r="A5" s="349" t="s">
        <v>157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199"/>
      <c r="W5" s="199"/>
      <c r="AP5" s="350" t="s">
        <v>155</v>
      </c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</row>
    <row r="6" spans="1:53" s="198" customFormat="1" ht="21" customHeight="1">
      <c r="A6" s="349" t="s">
        <v>68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O6" s="199"/>
      <c r="P6" s="199"/>
      <c r="Q6" s="199"/>
      <c r="R6" s="199"/>
      <c r="W6" s="199"/>
      <c r="AM6" s="350" t="s">
        <v>156</v>
      </c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</row>
    <row r="7" spans="1:53" s="198" customFormat="1" ht="21.75" customHeight="1">
      <c r="A7" s="200"/>
      <c r="C7" s="183"/>
      <c r="D7" s="183"/>
      <c r="E7" s="183"/>
      <c r="O7" s="199"/>
      <c r="P7" s="199"/>
      <c r="Q7" s="199"/>
      <c r="R7" s="199"/>
      <c r="W7" s="199"/>
      <c r="AM7" s="350" t="s">
        <v>69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</row>
    <row r="8" spans="1:53" s="198" customFormat="1" ht="21.75" customHeight="1">
      <c r="A8" s="344" t="s">
        <v>70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</row>
    <row r="9" spans="1:23" s="198" customFormat="1" ht="21.75" customHeight="1">
      <c r="A9" s="184" t="s">
        <v>71</v>
      </c>
      <c r="O9" s="199"/>
      <c r="P9" s="199"/>
      <c r="Q9" s="199"/>
      <c r="R9" s="199"/>
      <c r="W9" s="199"/>
    </row>
    <row r="10" spans="1:53" s="198" customFormat="1" ht="21.75" customHeight="1">
      <c r="A10" s="344" t="s">
        <v>72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</row>
    <row r="11" spans="1:53" s="198" customFormat="1" ht="41.25" customHeight="1">
      <c r="A11" s="345" t="s">
        <v>158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</row>
    <row r="12" spans="1:53" s="198" customFormat="1" ht="21.75" customHeight="1">
      <c r="A12" s="184"/>
      <c r="O12" s="199"/>
      <c r="P12" s="199"/>
      <c r="Q12" s="199"/>
      <c r="R12" s="199"/>
      <c r="W12" s="342" t="s">
        <v>159</v>
      </c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</row>
    <row r="13" spans="15:53" s="198" customFormat="1" ht="21.75" customHeight="1">
      <c r="O13" s="199"/>
      <c r="P13" s="199"/>
      <c r="Q13" s="199"/>
      <c r="R13" s="199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</row>
    <row r="14" spans="15:53" s="198" customFormat="1" ht="21.75" customHeight="1">
      <c r="O14" s="199"/>
      <c r="P14" s="199"/>
      <c r="Q14" s="199"/>
      <c r="R14" s="199"/>
      <c r="W14" s="199"/>
      <c r="BA14" s="201" t="s">
        <v>73</v>
      </c>
    </row>
    <row r="15" spans="15:53" s="198" customFormat="1" ht="21.75" customHeight="1">
      <c r="O15" s="199"/>
      <c r="P15" s="199"/>
      <c r="Q15" s="199"/>
      <c r="R15" s="199"/>
      <c r="W15" s="199"/>
      <c r="BA15" s="201" t="s">
        <v>154</v>
      </c>
    </row>
    <row r="16" spans="15:53" s="198" customFormat="1" ht="21.75" customHeight="1">
      <c r="O16" s="199"/>
      <c r="P16" s="199"/>
      <c r="Q16" s="199"/>
      <c r="R16" s="199"/>
      <c r="W16" s="199"/>
      <c r="BA16" s="202" t="s">
        <v>74</v>
      </c>
    </row>
    <row r="17" spans="15:53" s="198" customFormat="1" ht="21.75" customHeight="1">
      <c r="O17" s="199"/>
      <c r="P17" s="199"/>
      <c r="Q17" s="199"/>
      <c r="R17" s="199"/>
      <c r="W17" s="199"/>
      <c r="BA17" s="201" t="s">
        <v>160</v>
      </c>
    </row>
    <row r="18" spans="15:53" s="198" customFormat="1" ht="21.75" customHeight="1">
      <c r="O18" s="199"/>
      <c r="P18" s="199"/>
      <c r="Q18" s="199"/>
      <c r="R18" s="199"/>
      <c r="W18" s="199"/>
      <c r="BA18" s="201" t="s">
        <v>161</v>
      </c>
    </row>
    <row r="19" spans="15:53" s="198" customFormat="1" ht="21.75" customHeight="1">
      <c r="O19" s="199"/>
      <c r="P19" s="199"/>
      <c r="Q19" s="199"/>
      <c r="R19" s="199"/>
      <c r="W19" s="199"/>
      <c r="BA19" s="201" t="s">
        <v>75</v>
      </c>
    </row>
    <row r="20" spans="1:23" s="204" customFormat="1" ht="21.75" customHeight="1">
      <c r="A20" s="203" t="s">
        <v>76</v>
      </c>
      <c r="O20" s="205"/>
      <c r="P20" s="205"/>
      <c r="Q20" s="205"/>
      <c r="R20" s="205"/>
      <c r="W20" s="205"/>
    </row>
    <row r="21" spans="1:53" s="207" customFormat="1" ht="21.75" customHeight="1">
      <c r="A21" s="351" t="s">
        <v>77</v>
      </c>
      <c r="B21" s="353" t="s">
        <v>78</v>
      </c>
      <c r="C21" s="353"/>
      <c r="D21" s="353"/>
      <c r="E21" s="353"/>
      <c r="F21" s="206">
        <v>29</v>
      </c>
      <c r="G21" s="353" t="s">
        <v>79</v>
      </c>
      <c r="H21" s="353"/>
      <c r="I21" s="353"/>
      <c r="J21" s="206">
        <v>27</v>
      </c>
      <c r="K21" s="353" t="s">
        <v>80</v>
      </c>
      <c r="L21" s="353"/>
      <c r="M21" s="353"/>
      <c r="N21" s="353"/>
      <c r="O21" s="353" t="s">
        <v>81</v>
      </c>
      <c r="P21" s="353"/>
      <c r="Q21" s="353"/>
      <c r="R21" s="353"/>
      <c r="S21" s="206">
        <v>29</v>
      </c>
      <c r="T21" s="353" t="s">
        <v>82</v>
      </c>
      <c r="U21" s="353"/>
      <c r="V21" s="353"/>
      <c r="W21" s="206">
        <v>26</v>
      </c>
      <c r="X21" s="353" t="s">
        <v>83</v>
      </c>
      <c r="Y21" s="353"/>
      <c r="Z21" s="353"/>
      <c r="AA21" s="206">
        <v>23</v>
      </c>
      <c r="AB21" s="353" t="s">
        <v>84</v>
      </c>
      <c r="AC21" s="353"/>
      <c r="AD21" s="353"/>
      <c r="AE21" s="353"/>
      <c r="AF21" s="206">
        <v>30</v>
      </c>
      <c r="AG21" s="353" t="s">
        <v>85</v>
      </c>
      <c r="AH21" s="353"/>
      <c r="AI21" s="353"/>
      <c r="AJ21" s="206">
        <v>27</v>
      </c>
      <c r="AK21" s="353" t="s">
        <v>86</v>
      </c>
      <c r="AL21" s="353"/>
      <c r="AM21" s="353"/>
      <c r="AN21" s="353"/>
      <c r="AO21" s="353" t="s">
        <v>87</v>
      </c>
      <c r="AP21" s="353"/>
      <c r="AQ21" s="353"/>
      <c r="AR21" s="353"/>
      <c r="AS21" s="206"/>
      <c r="AT21" s="353"/>
      <c r="AU21" s="353"/>
      <c r="AV21" s="353"/>
      <c r="AW21" s="206"/>
      <c r="AX21" s="353"/>
      <c r="AY21" s="353"/>
      <c r="AZ21" s="353"/>
      <c r="BA21" s="353"/>
    </row>
    <row r="22" spans="1:53" s="209" customFormat="1" ht="21.75" customHeight="1">
      <c r="A22" s="352"/>
      <c r="B22" s="206">
        <v>1</v>
      </c>
      <c r="C22" s="206">
        <v>8</v>
      </c>
      <c r="D22" s="206">
        <v>15</v>
      </c>
      <c r="E22" s="206">
        <v>22</v>
      </c>
      <c r="F22" s="206" t="s">
        <v>88</v>
      </c>
      <c r="G22" s="206">
        <v>6</v>
      </c>
      <c r="H22" s="206">
        <v>13</v>
      </c>
      <c r="I22" s="206">
        <v>20</v>
      </c>
      <c r="J22" s="206" t="s">
        <v>89</v>
      </c>
      <c r="K22" s="206">
        <v>3</v>
      </c>
      <c r="L22" s="206">
        <v>10</v>
      </c>
      <c r="M22" s="206">
        <v>17</v>
      </c>
      <c r="N22" s="206">
        <v>24</v>
      </c>
      <c r="O22" s="206">
        <v>1</v>
      </c>
      <c r="P22" s="206">
        <v>8</v>
      </c>
      <c r="Q22" s="206">
        <v>15</v>
      </c>
      <c r="R22" s="206">
        <v>22</v>
      </c>
      <c r="S22" s="206" t="s">
        <v>90</v>
      </c>
      <c r="T22" s="206">
        <v>5</v>
      </c>
      <c r="U22" s="206">
        <v>12</v>
      </c>
      <c r="V22" s="206">
        <v>19</v>
      </c>
      <c r="W22" s="206" t="s">
        <v>91</v>
      </c>
      <c r="X22" s="206">
        <v>2</v>
      </c>
      <c r="Y22" s="206">
        <v>9</v>
      </c>
      <c r="Z22" s="206">
        <v>16</v>
      </c>
      <c r="AA22" s="206" t="s">
        <v>92</v>
      </c>
      <c r="AB22" s="206">
        <v>2</v>
      </c>
      <c r="AC22" s="206">
        <v>9</v>
      </c>
      <c r="AD22" s="206">
        <v>16</v>
      </c>
      <c r="AE22" s="206">
        <v>23</v>
      </c>
      <c r="AF22" s="206" t="s">
        <v>93</v>
      </c>
      <c r="AG22" s="206">
        <v>6</v>
      </c>
      <c r="AH22" s="206">
        <v>13</v>
      </c>
      <c r="AI22" s="206">
        <v>20</v>
      </c>
      <c r="AJ22" s="206" t="s">
        <v>94</v>
      </c>
      <c r="AK22" s="206">
        <v>4</v>
      </c>
      <c r="AL22" s="206">
        <v>11</v>
      </c>
      <c r="AM22" s="206">
        <v>18</v>
      </c>
      <c r="AN22" s="206">
        <v>25</v>
      </c>
      <c r="AO22" s="206">
        <v>1</v>
      </c>
      <c r="AP22" s="206">
        <v>8</v>
      </c>
      <c r="AQ22" s="206">
        <v>15</v>
      </c>
      <c r="AR22" s="206">
        <v>22</v>
      </c>
      <c r="AS22" s="206"/>
      <c r="AT22" s="206"/>
      <c r="AU22" s="206"/>
      <c r="AV22" s="206"/>
      <c r="AW22" s="206"/>
      <c r="AX22" s="206"/>
      <c r="AY22" s="206"/>
      <c r="AZ22" s="206"/>
      <c r="BA22" s="206"/>
    </row>
    <row r="23" spans="1:53" s="209" customFormat="1" ht="21.75" customHeight="1">
      <c r="A23" s="352"/>
      <c r="B23" s="354">
        <v>7</v>
      </c>
      <c r="C23" s="354">
        <v>14</v>
      </c>
      <c r="D23" s="354">
        <v>21</v>
      </c>
      <c r="E23" s="356">
        <v>28</v>
      </c>
      <c r="F23" s="208">
        <v>5</v>
      </c>
      <c r="G23" s="359">
        <v>12</v>
      </c>
      <c r="H23" s="354">
        <v>19</v>
      </c>
      <c r="I23" s="354">
        <v>26</v>
      </c>
      <c r="J23" s="208">
        <v>2</v>
      </c>
      <c r="K23" s="352">
        <v>9</v>
      </c>
      <c r="L23" s="352">
        <v>16</v>
      </c>
      <c r="M23" s="352">
        <v>23</v>
      </c>
      <c r="N23" s="355">
        <v>30</v>
      </c>
      <c r="O23" s="354">
        <v>7</v>
      </c>
      <c r="P23" s="354">
        <v>14</v>
      </c>
      <c r="Q23" s="354">
        <v>21</v>
      </c>
      <c r="R23" s="356">
        <v>28</v>
      </c>
      <c r="S23" s="208">
        <v>4</v>
      </c>
      <c r="T23" s="352">
        <v>11</v>
      </c>
      <c r="U23" s="352">
        <v>18</v>
      </c>
      <c r="V23" s="353">
        <v>25</v>
      </c>
      <c r="W23" s="208">
        <v>1</v>
      </c>
      <c r="X23" s="352">
        <v>8</v>
      </c>
      <c r="Y23" s="352">
        <v>15</v>
      </c>
      <c r="Z23" s="353">
        <v>22</v>
      </c>
      <c r="AA23" s="208">
        <v>1</v>
      </c>
      <c r="AB23" s="351">
        <v>8</v>
      </c>
      <c r="AC23" s="357">
        <v>15</v>
      </c>
      <c r="AD23" s="353">
        <v>22</v>
      </c>
      <c r="AE23" s="353">
        <v>29</v>
      </c>
      <c r="AF23" s="208">
        <v>5</v>
      </c>
      <c r="AG23" s="353">
        <v>12</v>
      </c>
      <c r="AH23" s="353">
        <v>19</v>
      </c>
      <c r="AI23" s="353">
        <v>26</v>
      </c>
      <c r="AJ23" s="208">
        <v>3</v>
      </c>
      <c r="AK23" s="353">
        <v>10</v>
      </c>
      <c r="AL23" s="353">
        <v>17</v>
      </c>
      <c r="AM23" s="353">
        <v>24</v>
      </c>
      <c r="AN23" s="353">
        <v>31</v>
      </c>
      <c r="AO23" s="353">
        <v>7</v>
      </c>
      <c r="AP23" s="353">
        <v>14</v>
      </c>
      <c r="AQ23" s="353">
        <v>21</v>
      </c>
      <c r="AR23" s="353">
        <v>28</v>
      </c>
      <c r="AS23" s="182"/>
      <c r="AT23" s="353"/>
      <c r="AU23" s="353"/>
      <c r="AV23" s="353"/>
      <c r="AW23" s="208"/>
      <c r="AX23" s="353"/>
      <c r="AY23" s="353"/>
      <c r="AZ23" s="353"/>
      <c r="BA23" s="353"/>
    </row>
    <row r="24" spans="1:53" s="209" customFormat="1" ht="21.75" customHeight="1">
      <c r="A24" s="352"/>
      <c r="B24" s="353"/>
      <c r="C24" s="353"/>
      <c r="D24" s="353"/>
      <c r="E24" s="358"/>
      <c r="F24" s="210" t="s">
        <v>95</v>
      </c>
      <c r="G24" s="360"/>
      <c r="H24" s="353"/>
      <c r="I24" s="353"/>
      <c r="J24" s="210" t="s">
        <v>96</v>
      </c>
      <c r="K24" s="354"/>
      <c r="L24" s="354"/>
      <c r="M24" s="354"/>
      <c r="N24" s="356"/>
      <c r="O24" s="353"/>
      <c r="P24" s="353"/>
      <c r="Q24" s="353"/>
      <c r="R24" s="358"/>
      <c r="S24" s="210" t="s">
        <v>91</v>
      </c>
      <c r="T24" s="354"/>
      <c r="U24" s="354"/>
      <c r="V24" s="353"/>
      <c r="W24" s="210" t="s">
        <v>92</v>
      </c>
      <c r="X24" s="354"/>
      <c r="Y24" s="354"/>
      <c r="Z24" s="353"/>
      <c r="AA24" s="210" t="s">
        <v>93</v>
      </c>
      <c r="AB24" s="354"/>
      <c r="AC24" s="356"/>
      <c r="AD24" s="353"/>
      <c r="AE24" s="353"/>
      <c r="AF24" s="210" t="s">
        <v>94</v>
      </c>
      <c r="AG24" s="353"/>
      <c r="AH24" s="353"/>
      <c r="AI24" s="353"/>
      <c r="AJ24" s="210" t="s">
        <v>97</v>
      </c>
      <c r="AK24" s="353"/>
      <c r="AL24" s="353"/>
      <c r="AM24" s="353"/>
      <c r="AN24" s="353"/>
      <c r="AO24" s="353"/>
      <c r="AP24" s="353"/>
      <c r="AQ24" s="353"/>
      <c r="AR24" s="353"/>
      <c r="AS24" s="182"/>
      <c r="AT24" s="351"/>
      <c r="AU24" s="351"/>
      <c r="AV24" s="351"/>
      <c r="AW24" s="208"/>
      <c r="AX24" s="351"/>
      <c r="AY24" s="351"/>
      <c r="AZ24" s="351"/>
      <c r="BA24" s="351"/>
    </row>
    <row r="25" spans="1:53" s="212" customFormat="1" ht="21.75" customHeight="1">
      <c r="A25" s="361" t="s">
        <v>91</v>
      </c>
      <c r="B25" s="211" t="s">
        <v>98</v>
      </c>
      <c r="C25" s="211" t="s">
        <v>98</v>
      </c>
      <c r="D25" s="211" t="s">
        <v>98</v>
      </c>
      <c r="E25" s="211" t="s">
        <v>98</v>
      </c>
      <c r="F25" s="211" t="s">
        <v>98</v>
      </c>
      <c r="G25" s="211" t="s">
        <v>98</v>
      </c>
      <c r="H25" s="211" t="s">
        <v>98</v>
      </c>
      <c r="I25" s="211" t="s">
        <v>98</v>
      </c>
      <c r="J25" s="211" t="s">
        <v>98</v>
      </c>
      <c r="K25" s="211" t="s">
        <v>98</v>
      </c>
      <c r="L25" s="211" t="s">
        <v>98</v>
      </c>
      <c r="M25" s="211" t="s">
        <v>98</v>
      </c>
      <c r="N25" s="211" t="s">
        <v>98</v>
      </c>
      <c r="O25" s="211" t="s">
        <v>98</v>
      </c>
      <c r="P25" s="211" t="s">
        <v>98</v>
      </c>
      <c r="Q25" s="211" t="s">
        <v>98</v>
      </c>
      <c r="R25" s="211" t="s">
        <v>98</v>
      </c>
      <c r="S25" s="307" t="s">
        <v>99</v>
      </c>
      <c r="T25" s="307" t="s">
        <v>99</v>
      </c>
      <c r="U25" s="211" t="s">
        <v>98</v>
      </c>
      <c r="V25" s="211" t="s">
        <v>98</v>
      </c>
      <c r="W25" s="211" t="s">
        <v>98</v>
      </c>
      <c r="X25" s="211" t="s">
        <v>98</v>
      </c>
      <c r="Y25" s="211" t="s">
        <v>98</v>
      </c>
      <c r="Z25" s="211" t="s">
        <v>98</v>
      </c>
      <c r="AA25" s="211" t="s">
        <v>98</v>
      </c>
      <c r="AB25" s="211" t="s">
        <v>98</v>
      </c>
      <c r="AC25" s="211" t="s">
        <v>98</v>
      </c>
      <c r="AD25" s="211" t="s">
        <v>98</v>
      </c>
      <c r="AE25" s="211" t="s">
        <v>98</v>
      </c>
      <c r="AF25" s="211" t="s">
        <v>98</v>
      </c>
      <c r="AG25" s="211" t="s">
        <v>98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309"/>
      <c r="AS25" s="362"/>
      <c r="AT25" s="362"/>
      <c r="AU25" s="362"/>
      <c r="AV25" s="362"/>
      <c r="AW25" s="362"/>
      <c r="AX25" s="362"/>
      <c r="AY25" s="362"/>
      <c r="AZ25" s="362"/>
      <c r="BA25" s="362"/>
    </row>
    <row r="26" spans="1:53" s="212" customFormat="1" ht="21.75" customHeight="1">
      <c r="A26" s="361"/>
      <c r="B26" s="213" t="s">
        <v>106</v>
      </c>
      <c r="C26" s="213" t="s">
        <v>106</v>
      </c>
      <c r="D26" s="213" t="s">
        <v>106</v>
      </c>
      <c r="E26" s="213" t="s">
        <v>106</v>
      </c>
      <c r="F26" s="213" t="s">
        <v>106</v>
      </c>
      <c r="G26" s="213" t="s">
        <v>106</v>
      </c>
      <c r="H26" s="213" t="s">
        <v>106</v>
      </c>
      <c r="I26" s="213" t="s">
        <v>106</v>
      </c>
      <c r="J26" s="213" t="s">
        <v>106</v>
      </c>
      <c r="K26" s="213" t="s">
        <v>106</v>
      </c>
      <c r="L26" s="213" t="s">
        <v>106</v>
      </c>
      <c r="M26" s="213" t="s">
        <v>106</v>
      </c>
      <c r="N26" s="213" t="s">
        <v>106</v>
      </c>
      <c r="O26" s="213" t="s">
        <v>106</v>
      </c>
      <c r="P26" s="213"/>
      <c r="Q26" s="213"/>
      <c r="R26" s="213"/>
      <c r="S26" s="308"/>
      <c r="T26" s="308"/>
      <c r="U26" s="213" t="s">
        <v>106</v>
      </c>
      <c r="V26" s="213" t="s">
        <v>106</v>
      </c>
      <c r="W26" s="213" t="s">
        <v>106</v>
      </c>
      <c r="X26" s="213" t="s">
        <v>106</v>
      </c>
      <c r="Y26" s="213" t="s">
        <v>106</v>
      </c>
      <c r="Z26" s="213" t="s">
        <v>106</v>
      </c>
      <c r="AA26" s="213" t="s">
        <v>106</v>
      </c>
      <c r="AB26" s="213" t="s">
        <v>106</v>
      </c>
      <c r="AC26" s="213" t="s">
        <v>106</v>
      </c>
      <c r="AD26" s="213" t="s">
        <v>106</v>
      </c>
      <c r="AE26" s="213" t="s">
        <v>106</v>
      </c>
      <c r="AF26" s="213" t="s">
        <v>106</v>
      </c>
      <c r="AG26" s="213" t="s">
        <v>106</v>
      </c>
      <c r="AH26" s="213" t="s">
        <v>107</v>
      </c>
      <c r="AI26" s="213" t="s">
        <v>107</v>
      </c>
      <c r="AJ26" s="213" t="s">
        <v>107</v>
      </c>
      <c r="AK26" s="213" t="s">
        <v>107</v>
      </c>
      <c r="AL26" s="213" t="s">
        <v>107</v>
      </c>
      <c r="AM26" s="213" t="s">
        <v>107</v>
      </c>
      <c r="AN26" s="214" t="s">
        <v>107</v>
      </c>
      <c r="AO26" s="214" t="s">
        <v>107</v>
      </c>
      <c r="AP26" s="214" t="s">
        <v>107</v>
      </c>
      <c r="AQ26" s="214" t="s">
        <v>100</v>
      </c>
      <c r="AR26" s="214" t="s">
        <v>101</v>
      </c>
      <c r="AS26" s="363"/>
      <c r="AT26" s="363"/>
      <c r="AU26" s="363"/>
      <c r="AV26" s="363"/>
      <c r="AW26" s="363"/>
      <c r="AX26" s="363"/>
      <c r="AY26" s="363"/>
      <c r="AZ26" s="363"/>
      <c r="BA26" s="363"/>
    </row>
    <row r="27" spans="1:53" ht="12.7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6"/>
      <c r="L27" s="216"/>
      <c r="M27" s="216"/>
      <c r="N27" s="216"/>
      <c r="O27" s="217"/>
      <c r="P27" s="217"/>
      <c r="Q27" s="217"/>
      <c r="R27" s="217"/>
      <c r="S27" s="216"/>
      <c r="T27" s="216"/>
      <c r="U27" s="216"/>
      <c r="V27" s="216"/>
      <c r="W27" s="218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</row>
    <row r="28" spans="2:29" ht="39.75" customHeight="1">
      <c r="B28" s="364" t="s">
        <v>102</v>
      </c>
      <c r="C28" s="364"/>
      <c r="D28" s="364"/>
      <c r="E28" s="220"/>
      <c r="F28" s="221"/>
      <c r="G28" s="364" t="s">
        <v>56</v>
      </c>
      <c r="H28" s="364"/>
      <c r="I28" s="364"/>
      <c r="J28" s="221"/>
      <c r="K28" s="221"/>
      <c r="L28" s="364" t="s">
        <v>57</v>
      </c>
      <c r="M28" s="364"/>
      <c r="N28" s="364"/>
      <c r="O28" s="222"/>
      <c r="P28" s="222"/>
      <c r="Q28" s="364" t="s">
        <v>2</v>
      </c>
      <c r="R28" s="364"/>
      <c r="S28" s="364"/>
      <c r="T28" s="221"/>
      <c r="U28" s="221"/>
      <c r="V28" s="364" t="s">
        <v>103</v>
      </c>
      <c r="W28" s="364"/>
      <c r="X28" s="364"/>
      <c r="Y28" s="221"/>
      <c r="Z28" s="221"/>
      <c r="AA28" s="364" t="s">
        <v>104</v>
      </c>
      <c r="AB28" s="364"/>
      <c r="AC28" s="364"/>
    </row>
    <row r="29" spans="2:29" ht="12.75">
      <c r="B29" s="365" t="s">
        <v>105</v>
      </c>
      <c r="C29" s="366"/>
      <c r="D29" s="367"/>
      <c r="G29" s="365" t="s">
        <v>106</v>
      </c>
      <c r="H29" s="366"/>
      <c r="I29" s="367"/>
      <c r="L29" s="365" t="s">
        <v>107</v>
      </c>
      <c r="M29" s="366"/>
      <c r="N29" s="367"/>
      <c r="Q29" s="365" t="s">
        <v>100</v>
      </c>
      <c r="R29" s="366"/>
      <c r="S29" s="367"/>
      <c r="V29" s="365" t="s">
        <v>101</v>
      </c>
      <c r="W29" s="366"/>
      <c r="X29" s="367"/>
      <c r="AA29" s="365" t="s">
        <v>108</v>
      </c>
      <c r="AB29" s="366"/>
      <c r="AC29" s="367"/>
    </row>
    <row r="30" spans="2:29" ht="12.75">
      <c r="B30" s="368"/>
      <c r="C30" s="369"/>
      <c r="D30" s="370"/>
      <c r="G30" s="368"/>
      <c r="H30" s="369"/>
      <c r="I30" s="370"/>
      <c r="L30" s="368"/>
      <c r="M30" s="369"/>
      <c r="N30" s="370"/>
      <c r="Q30" s="368"/>
      <c r="R30" s="369"/>
      <c r="S30" s="370"/>
      <c r="V30" s="368"/>
      <c r="W30" s="369"/>
      <c r="X30" s="370"/>
      <c r="AA30" s="368"/>
      <c r="AB30" s="369"/>
      <c r="AC30" s="370"/>
    </row>
  </sheetData>
  <sheetProtection/>
  <mergeCells count="91">
    <mergeCell ref="Q29:S30"/>
    <mergeCell ref="Q28:S28"/>
    <mergeCell ref="B28:D28"/>
    <mergeCell ref="G28:I28"/>
    <mergeCell ref="L28:N28"/>
    <mergeCell ref="B29:D30"/>
    <mergeCell ref="G29:I30"/>
    <mergeCell ref="L29:N30"/>
    <mergeCell ref="V28:X28"/>
    <mergeCell ref="AA28:AC28"/>
    <mergeCell ref="V29:X30"/>
    <mergeCell ref="AA29:AC30"/>
    <mergeCell ref="AZ25:AZ26"/>
    <mergeCell ref="AV25:AV26"/>
    <mergeCell ref="AX25:AX26"/>
    <mergeCell ref="AS25:AS26"/>
    <mergeCell ref="AT25:AT26"/>
    <mergeCell ref="BA25:BA26"/>
    <mergeCell ref="AU25:AU26"/>
    <mergeCell ref="AW25:AW26"/>
    <mergeCell ref="AI23:AI24"/>
    <mergeCell ref="AK23:AK24"/>
    <mergeCell ref="AL23:AL24"/>
    <mergeCell ref="AM23:AM24"/>
    <mergeCell ref="AZ23:AZ24"/>
    <mergeCell ref="BA23:BA24"/>
    <mergeCell ref="AN23:AN24"/>
    <mergeCell ref="A25:A26"/>
    <mergeCell ref="AT23:AT24"/>
    <mergeCell ref="AY25:AY26"/>
    <mergeCell ref="AU23:AU24"/>
    <mergeCell ref="AV23:AV24"/>
    <mergeCell ref="AX23:AX24"/>
    <mergeCell ref="AY23:AY24"/>
    <mergeCell ref="Z23:Z24"/>
    <mergeCell ref="AD23:AD24"/>
    <mergeCell ref="AE23:AE24"/>
    <mergeCell ref="AP23:AP24"/>
    <mergeCell ref="AQ23:AQ24"/>
    <mergeCell ref="AR23:AR24"/>
    <mergeCell ref="AT21:AV21"/>
    <mergeCell ref="AG23:AG24"/>
    <mergeCell ref="AH23:AH24"/>
    <mergeCell ref="AO21:AR21"/>
    <mergeCell ref="AK21:AN21"/>
    <mergeCell ref="R23:R24"/>
    <mergeCell ref="T23:T24"/>
    <mergeCell ref="U23:U24"/>
    <mergeCell ref="V23:V24"/>
    <mergeCell ref="X23:X24"/>
    <mergeCell ref="AO23:AO24"/>
    <mergeCell ref="AC23:AC24"/>
    <mergeCell ref="AX21:BA21"/>
    <mergeCell ref="B23:B24"/>
    <mergeCell ref="C23:C24"/>
    <mergeCell ref="D23:D24"/>
    <mergeCell ref="E23:E24"/>
    <mergeCell ref="G23:G24"/>
    <mergeCell ref="H23:H24"/>
    <mergeCell ref="I23:I24"/>
    <mergeCell ref="Q23:Q24"/>
    <mergeCell ref="K23:K24"/>
    <mergeCell ref="L23:L24"/>
    <mergeCell ref="X21:Z21"/>
    <mergeCell ref="AB21:AE21"/>
    <mergeCell ref="O21:R21"/>
    <mergeCell ref="T21:V21"/>
    <mergeCell ref="O23:O24"/>
    <mergeCell ref="P23:P24"/>
    <mergeCell ref="AB23:AB24"/>
    <mergeCell ref="Y23:Y24"/>
    <mergeCell ref="AM6:BA6"/>
    <mergeCell ref="AM7:BA7"/>
    <mergeCell ref="A8:BA8"/>
    <mergeCell ref="A21:A24"/>
    <mergeCell ref="B21:E21"/>
    <mergeCell ref="G21:I21"/>
    <mergeCell ref="K21:N21"/>
    <mergeCell ref="M23:M24"/>
    <mergeCell ref="N23:N24"/>
    <mergeCell ref="AG21:AI21"/>
    <mergeCell ref="W12:BA13"/>
    <mergeCell ref="A10:BA10"/>
    <mergeCell ref="A11:BA11"/>
    <mergeCell ref="A1:BA1"/>
    <mergeCell ref="A2:BA2"/>
    <mergeCell ref="A4:L4"/>
    <mergeCell ref="AS4:BA4"/>
    <mergeCell ref="A5:Q5"/>
    <mergeCell ref="AP5:BA5"/>
    <mergeCell ref="A6:M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8" width="15.75390625" style="225" customWidth="1"/>
    <col min="9" max="16384" width="9.125" style="225" customWidth="1"/>
  </cols>
  <sheetData>
    <row r="1" spans="1:8" s="226" customFormat="1" ht="28.5" customHeight="1">
      <c r="A1" s="371" t="s">
        <v>109</v>
      </c>
      <c r="B1" s="371"/>
      <c r="C1" s="371"/>
      <c r="D1" s="371"/>
      <c r="E1" s="371"/>
      <c r="F1" s="371"/>
      <c r="G1" s="371"/>
      <c r="H1" s="371"/>
    </row>
    <row r="2" spans="1:12" s="229" customFormat="1" ht="138.75" customHeight="1">
      <c r="A2" s="228" t="s">
        <v>77</v>
      </c>
      <c r="B2" s="228" t="s">
        <v>110</v>
      </c>
      <c r="C2" s="228" t="s">
        <v>56</v>
      </c>
      <c r="D2" s="228" t="s">
        <v>57</v>
      </c>
      <c r="E2" s="228" t="s">
        <v>2</v>
      </c>
      <c r="F2" s="228" t="s">
        <v>103</v>
      </c>
      <c r="G2" s="228" t="s">
        <v>104</v>
      </c>
      <c r="H2" s="228" t="s">
        <v>111</v>
      </c>
      <c r="I2" s="227"/>
      <c r="J2" s="227"/>
      <c r="K2" s="227"/>
      <c r="L2" s="227"/>
    </row>
    <row r="3" spans="1:8" s="226" customFormat="1" ht="39.75" customHeight="1">
      <c r="A3" s="230" t="s">
        <v>91</v>
      </c>
      <c r="B3" s="230">
        <v>20</v>
      </c>
      <c r="C3" s="230">
        <v>10</v>
      </c>
      <c r="D3" s="230">
        <v>9</v>
      </c>
      <c r="E3" s="230">
        <v>1</v>
      </c>
      <c r="F3" s="230">
        <v>1</v>
      </c>
      <c r="G3" s="230">
        <v>2</v>
      </c>
      <c r="H3" s="230">
        <v>43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view="pageBreakPreview" zoomScale="110" zoomScaleNormal="75" zoomScaleSheetLayoutView="110" zoomScalePageLayoutView="0" workbookViewId="0" topLeftCell="A1">
      <pane ySplit="13" topLeftCell="A14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1.75390625" style="2" customWidth="1"/>
    <col min="2" max="2" width="11.875" style="6" customWidth="1"/>
    <col min="3" max="3" width="45.875" style="6" customWidth="1"/>
    <col min="4" max="4" width="6.00390625" style="137" customWidth="1"/>
    <col min="5" max="5" width="4.75390625" style="137" customWidth="1"/>
    <col min="6" max="6" width="5.00390625" style="137" customWidth="1"/>
    <col min="7" max="7" width="7.25390625" style="6" customWidth="1"/>
    <col min="8" max="8" width="4.875" style="6" hidden="1" customWidth="1"/>
    <col min="9" max="9" width="5.375" style="6" customWidth="1"/>
    <col min="10" max="10" width="0.2421875" style="6" hidden="1" customWidth="1"/>
    <col min="11" max="11" width="5.875" style="6" customWidth="1"/>
    <col min="12" max="12" width="5.625" style="6" customWidth="1"/>
    <col min="13" max="13" width="4.875" style="6" customWidth="1"/>
    <col min="14" max="14" width="5.625" style="6" customWidth="1"/>
    <col min="15" max="15" width="4.75390625" style="6" hidden="1" customWidth="1"/>
    <col min="16" max="16" width="5.375" style="6" customWidth="1"/>
    <col min="17" max="17" width="4.75390625" style="6" hidden="1" customWidth="1"/>
    <col min="18" max="18" width="4.75390625" style="6" customWidth="1"/>
    <col min="19" max="19" width="5.375" style="6" customWidth="1"/>
    <col min="20" max="20" width="4.75390625" style="6" customWidth="1"/>
    <col min="21" max="21" width="4.75390625" style="6" hidden="1" customWidth="1"/>
    <col min="22" max="22" width="0.12890625" style="6" customWidth="1"/>
    <col min="23" max="28" width="4.75390625" style="6" hidden="1" customWidth="1"/>
    <col min="29" max="29" width="5.00390625" style="6" customWidth="1"/>
    <col min="30" max="30" width="4.75390625" style="6" hidden="1" customWidth="1"/>
    <col min="31" max="31" width="3.125" style="6" hidden="1" customWidth="1"/>
    <col min="32" max="37" width="4.75390625" style="6" hidden="1" customWidth="1"/>
    <col min="38" max="39" width="4.625" style="6" hidden="1" customWidth="1"/>
    <col min="40" max="42" width="4.75390625" style="6" hidden="1" customWidth="1"/>
    <col min="43" max="44" width="4.375" style="6" hidden="1" customWidth="1"/>
    <col min="45" max="45" width="4.75390625" style="6" hidden="1" customWidth="1"/>
    <col min="46" max="46" width="0.12890625" style="6" customWidth="1"/>
    <col min="47" max="47" width="6.00390625" style="6" customWidth="1"/>
    <col min="48" max="48" width="6.625" style="6" customWidth="1"/>
    <col min="49" max="49" width="6.125" style="137" customWidth="1"/>
    <col min="50" max="16384" width="9.125" style="6" customWidth="1"/>
  </cols>
  <sheetData>
    <row r="1" spans="2:49" ht="18" customHeight="1" thickBot="1">
      <c r="B1" s="437" t="s">
        <v>6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3"/>
      <c r="AV1" s="4"/>
      <c r="AW1" s="5"/>
    </row>
    <row r="2" spans="2:51" ht="22.5" customHeight="1" thickBot="1">
      <c r="B2" s="438" t="s">
        <v>34</v>
      </c>
      <c r="C2" s="441" t="s">
        <v>35</v>
      </c>
      <c r="D2" s="447" t="s">
        <v>36</v>
      </c>
      <c r="E2" s="448"/>
      <c r="F2" s="448"/>
      <c r="G2" s="448"/>
      <c r="H2" s="7"/>
      <c r="I2" s="432" t="s">
        <v>37</v>
      </c>
      <c r="J2" s="433"/>
      <c r="K2" s="433"/>
      <c r="L2" s="433"/>
      <c r="M2" s="433"/>
      <c r="N2" s="433"/>
      <c r="O2" s="433"/>
      <c r="P2" s="433"/>
      <c r="Q2" s="433"/>
      <c r="R2" s="433"/>
      <c r="S2" s="434"/>
      <c r="T2" s="423" t="s">
        <v>52</v>
      </c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160"/>
      <c r="AM2" s="160"/>
      <c r="AN2" s="160"/>
      <c r="AO2" s="160"/>
      <c r="AP2" s="160"/>
      <c r="AQ2" s="160"/>
      <c r="AR2" s="160"/>
      <c r="AS2" s="161"/>
      <c r="AT2" s="381"/>
      <c r="AU2" s="8"/>
      <c r="AV2" s="8"/>
      <c r="AW2" s="9"/>
      <c r="AX2" s="10"/>
      <c r="AY2" s="10"/>
    </row>
    <row r="3" spans="2:51" ht="34.5" customHeight="1" thickBot="1">
      <c r="B3" s="439"/>
      <c r="C3" s="442"/>
      <c r="D3" s="435" t="s">
        <v>2</v>
      </c>
      <c r="E3" s="436"/>
      <c r="F3" s="436"/>
      <c r="G3" s="403" t="s">
        <v>55</v>
      </c>
      <c r="H3" s="11"/>
      <c r="I3" s="469" t="s">
        <v>38</v>
      </c>
      <c r="J3" s="407" t="s">
        <v>45</v>
      </c>
      <c r="K3" s="407" t="s">
        <v>28</v>
      </c>
      <c r="L3" s="429" t="s">
        <v>39</v>
      </c>
      <c r="M3" s="430"/>
      <c r="N3" s="430"/>
      <c r="O3" s="430"/>
      <c r="P3" s="430"/>
      <c r="Q3" s="430"/>
      <c r="R3" s="430"/>
      <c r="S3" s="431"/>
      <c r="T3" s="425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162"/>
      <c r="AM3" s="162"/>
      <c r="AN3" s="162"/>
      <c r="AO3" s="162"/>
      <c r="AP3" s="162"/>
      <c r="AQ3" s="162"/>
      <c r="AR3" s="162"/>
      <c r="AS3" s="163"/>
      <c r="AT3" s="382"/>
      <c r="AU3" s="8"/>
      <c r="AV3" s="8"/>
      <c r="AW3" s="9"/>
      <c r="AX3" s="10"/>
      <c r="AY3" s="10"/>
    </row>
    <row r="4" spans="2:51" ht="24" customHeight="1" thickBot="1">
      <c r="B4" s="440"/>
      <c r="C4" s="443"/>
      <c r="D4" s="394" t="s">
        <v>3</v>
      </c>
      <c r="E4" s="388" t="s">
        <v>20</v>
      </c>
      <c r="F4" s="444" t="s">
        <v>4</v>
      </c>
      <c r="G4" s="404"/>
      <c r="H4" s="372"/>
      <c r="I4" s="395"/>
      <c r="J4" s="419"/>
      <c r="K4" s="401"/>
      <c r="L4" s="421" t="s">
        <v>53</v>
      </c>
      <c r="M4" s="402"/>
      <c r="N4" s="402"/>
      <c r="O4" s="402"/>
      <c r="P4" s="408" t="s">
        <v>46</v>
      </c>
      <c r="Q4" s="449" t="s">
        <v>45</v>
      </c>
      <c r="R4" s="378" t="s">
        <v>54</v>
      </c>
      <c r="S4" s="381" t="s">
        <v>45</v>
      </c>
      <c r="T4" s="414" t="s">
        <v>18</v>
      </c>
      <c r="U4" s="414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51"/>
      <c r="AM4" s="451"/>
      <c r="AN4" s="451"/>
      <c r="AO4" s="451"/>
      <c r="AP4" s="451"/>
      <c r="AQ4" s="451"/>
      <c r="AR4" s="451"/>
      <c r="AS4" s="451"/>
      <c r="AT4" s="382"/>
      <c r="AU4" s="8"/>
      <c r="AV4" s="8"/>
      <c r="AW4" s="9"/>
      <c r="AX4" s="10"/>
      <c r="AY4" s="10"/>
    </row>
    <row r="5" spans="2:51" ht="36" customHeight="1" thickBot="1">
      <c r="B5" s="440"/>
      <c r="C5" s="443"/>
      <c r="D5" s="395"/>
      <c r="E5" s="401"/>
      <c r="F5" s="445"/>
      <c r="G5" s="404"/>
      <c r="H5" s="373"/>
      <c r="I5" s="395"/>
      <c r="J5" s="419"/>
      <c r="K5" s="401"/>
      <c r="L5" s="410" t="s">
        <v>42</v>
      </c>
      <c r="M5" s="422" t="s">
        <v>19</v>
      </c>
      <c r="N5" s="375"/>
      <c r="O5" s="375"/>
      <c r="P5" s="408"/>
      <c r="Q5" s="449"/>
      <c r="R5" s="379"/>
      <c r="S5" s="382"/>
      <c r="T5" s="414" t="s">
        <v>32</v>
      </c>
      <c r="U5" s="414"/>
      <c r="V5" s="415"/>
      <c r="W5" s="415"/>
      <c r="X5" s="415"/>
      <c r="Y5" s="415"/>
      <c r="Z5" s="415"/>
      <c r="AA5" s="415"/>
      <c r="AB5" s="415"/>
      <c r="AC5" s="414" t="s">
        <v>33</v>
      </c>
      <c r="AD5" s="414"/>
      <c r="AE5" s="415"/>
      <c r="AF5" s="415"/>
      <c r="AG5" s="415"/>
      <c r="AH5" s="415"/>
      <c r="AI5" s="415"/>
      <c r="AJ5" s="415"/>
      <c r="AK5" s="415"/>
      <c r="AL5" s="414"/>
      <c r="AM5" s="415"/>
      <c r="AN5" s="415"/>
      <c r="AO5" s="415"/>
      <c r="AP5" s="415"/>
      <c r="AQ5" s="415"/>
      <c r="AR5" s="415"/>
      <c r="AS5" s="415"/>
      <c r="AT5" s="382"/>
      <c r="AU5" s="12"/>
      <c r="AV5" s="12"/>
      <c r="AW5" s="9"/>
      <c r="AX5" s="10"/>
      <c r="AY5" s="10"/>
    </row>
    <row r="6" spans="2:51" ht="26.25" customHeight="1">
      <c r="B6" s="440"/>
      <c r="C6" s="443"/>
      <c r="D6" s="395"/>
      <c r="E6" s="401"/>
      <c r="F6" s="445"/>
      <c r="G6" s="404"/>
      <c r="H6" s="373"/>
      <c r="I6" s="395"/>
      <c r="J6" s="419"/>
      <c r="K6" s="401"/>
      <c r="L6" s="410"/>
      <c r="M6" s="374" t="s">
        <v>40</v>
      </c>
      <c r="N6" s="374" t="s">
        <v>41</v>
      </c>
      <c r="O6" s="374" t="s">
        <v>49</v>
      </c>
      <c r="P6" s="408"/>
      <c r="Q6" s="449"/>
      <c r="R6" s="379"/>
      <c r="S6" s="382"/>
      <c r="T6" s="391" t="s">
        <v>50</v>
      </c>
      <c r="U6" s="418" t="s">
        <v>2</v>
      </c>
      <c r="V6" s="427" t="s">
        <v>44</v>
      </c>
      <c r="W6" s="411" t="s">
        <v>51</v>
      </c>
      <c r="X6" s="412"/>
      <c r="Y6" s="412"/>
      <c r="Z6" s="412"/>
      <c r="AA6" s="412"/>
      <c r="AB6" s="413"/>
      <c r="AC6" s="391" t="s">
        <v>50</v>
      </c>
      <c r="AD6" s="418" t="s">
        <v>2</v>
      </c>
      <c r="AE6" s="427" t="s">
        <v>44</v>
      </c>
      <c r="AF6" s="411" t="s">
        <v>51</v>
      </c>
      <c r="AG6" s="412"/>
      <c r="AH6" s="412"/>
      <c r="AI6" s="412"/>
      <c r="AJ6" s="412"/>
      <c r="AK6" s="413"/>
      <c r="AL6" s="418" t="s">
        <v>2</v>
      </c>
      <c r="AM6" s="427" t="s">
        <v>44</v>
      </c>
      <c r="AN6" s="411" t="s">
        <v>51</v>
      </c>
      <c r="AO6" s="412"/>
      <c r="AP6" s="412"/>
      <c r="AQ6" s="412"/>
      <c r="AR6" s="412"/>
      <c r="AS6" s="413"/>
      <c r="AT6" s="382"/>
      <c r="AU6" s="12"/>
      <c r="AV6" s="12"/>
      <c r="AW6" s="9"/>
      <c r="AX6" s="10"/>
      <c r="AY6" s="10"/>
    </row>
    <row r="7" spans="2:51" ht="13.5" customHeight="1">
      <c r="B7" s="440"/>
      <c r="C7" s="443"/>
      <c r="D7" s="395"/>
      <c r="E7" s="401"/>
      <c r="F7" s="445"/>
      <c r="G7" s="404"/>
      <c r="H7" s="373"/>
      <c r="I7" s="395"/>
      <c r="J7" s="419"/>
      <c r="K7" s="401"/>
      <c r="L7" s="410"/>
      <c r="M7" s="375"/>
      <c r="N7" s="375"/>
      <c r="O7" s="375"/>
      <c r="P7" s="408"/>
      <c r="Q7" s="449"/>
      <c r="R7" s="379"/>
      <c r="S7" s="382"/>
      <c r="T7" s="392"/>
      <c r="U7" s="419"/>
      <c r="V7" s="374"/>
      <c r="W7" s="407" t="s">
        <v>45</v>
      </c>
      <c r="X7" s="384" t="s">
        <v>30</v>
      </c>
      <c r="Y7" s="406" t="s">
        <v>19</v>
      </c>
      <c r="Z7" s="406"/>
      <c r="AA7" s="375"/>
      <c r="AB7" s="416" t="s">
        <v>47</v>
      </c>
      <c r="AC7" s="392"/>
      <c r="AD7" s="419"/>
      <c r="AE7" s="374"/>
      <c r="AF7" s="407" t="s">
        <v>45</v>
      </c>
      <c r="AG7" s="384" t="s">
        <v>30</v>
      </c>
      <c r="AH7" s="406" t="s">
        <v>19</v>
      </c>
      <c r="AI7" s="406"/>
      <c r="AJ7" s="375"/>
      <c r="AK7" s="376" t="s">
        <v>47</v>
      </c>
      <c r="AL7" s="419"/>
      <c r="AM7" s="374"/>
      <c r="AN7" s="407" t="s">
        <v>45</v>
      </c>
      <c r="AO7" s="384" t="s">
        <v>30</v>
      </c>
      <c r="AP7" s="406" t="s">
        <v>19</v>
      </c>
      <c r="AQ7" s="406"/>
      <c r="AR7" s="375"/>
      <c r="AS7" s="376" t="s">
        <v>47</v>
      </c>
      <c r="AT7" s="382"/>
      <c r="AU7" s="12"/>
      <c r="AV7" s="12"/>
      <c r="AW7" s="9"/>
      <c r="AX7" s="10"/>
      <c r="AY7" s="10"/>
    </row>
    <row r="8" spans="2:51" ht="15" customHeight="1" hidden="1">
      <c r="B8" s="440"/>
      <c r="C8" s="443"/>
      <c r="D8" s="395"/>
      <c r="E8" s="401"/>
      <c r="F8" s="445"/>
      <c r="G8" s="404"/>
      <c r="H8" s="373"/>
      <c r="I8" s="395"/>
      <c r="J8" s="419"/>
      <c r="K8" s="401"/>
      <c r="L8" s="410"/>
      <c r="M8" s="375"/>
      <c r="N8" s="375"/>
      <c r="O8" s="375"/>
      <c r="P8" s="408"/>
      <c r="Q8" s="449"/>
      <c r="R8" s="379"/>
      <c r="S8" s="382"/>
      <c r="T8" s="393"/>
      <c r="U8" s="419"/>
      <c r="V8" s="428"/>
      <c r="W8" s="408"/>
      <c r="X8" s="387"/>
      <c r="Y8" s="388" t="s">
        <v>43</v>
      </c>
      <c r="Z8" s="384" t="s">
        <v>31</v>
      </c>
      <c r="AA8" s="388" t="s">
        <v>48</v>
      </c>
      <c r="AB8" s="417"/>
      <c r="AC8" s="393"/>
      <c r="AD8" s="419"/>
      <c r="AE8" s="428"/>
      <c r="AF8" s="408"/>
      <c r="AG8" s="387"/>
      <c r="AH8" s="388" t="s">
        <v>43</v>
      </c>
      <c r="AI8" s="384" t="s">
        <v>31</v>
      </c>
      <c r="AJ8" s="388" t="s">
        <v>48</v>
      </c>
      <c r="AK8" s="377"/>
      <c r="AL8" s="419"/>
      <c r="AM8" s="428"/>
      <c r="AN8" s="408"/>
      <c r="AO8" s="387"/>
      <c r="AP8" s="388" t="s">
        <v>43</v>
      </c>
      <c r="AQ8" s="384" t="s">
        <v>31</v>
      </c>
      <c r="AR8" s="388" t="s">
        <v>48</v>
      </c>
      <c r="AS8" s="377"/>
      <c r="AT8" s="383"/>
      <c r="AU8" s="13"/>
      <c r="AV8" s="13"/>
      <c r="AW8" s="9"/>
      <c r="AX8" s="10"/>
      <c r="AY8" s="10"/>
    </row>
    <row r="9" spans="2:51" ht="12.75" hidden="1">
      <c r="B9" s="440"/>
      <c r="C9" s="443"/>
      <c r="D9" s="395"/>
      <c r="E9" s="401"/>
      <c r="F9" s="445"/>
      <c r="G9" s="404"/>
      <c r="H9" s="373"/>
      <c r="I9" s="395"/>
      <c r="J9" s="419"/>
      <c r="K9" s="401"/>
      <c r="L9" s="410"/>
      <c r="M9" s="375"/>
      <c r="N9" s="375"/>
      <c r="O9" s="375"/>
      <c r="P9" s="408"/>
      <c r="Q9" s="449"/>
      <c r="R9" s="379"/>
      <c r="S9" s="382"/>
      <c r="T9" s="14">
        <v>17</v>
      </c>
      <c r="U9" s="419"/>
      <c r="V9" s="428"/>
      <c r="W9" s="408"/>
      <c r="X9" s="385"/>
      <c r="Y9" s="389"/>
      <c r="Z9" s="385"/>
      <c r="AA9" s="389"/>
      <c r="AB9" s="15" t="e">
        <f>#REF!+#REF!</f>
        <v>#REF!</v>
      </c>
      <c r="AC9" s="14">
        <v>23</v>
      </c>
      <c r="AD9" s="419"/>
      <c r="AE9" s="428"/>
      <c r="AF9" s="408"/>
      <c r="AG9" s="385"/>
      <c r="AH9" s="389"/>
      <c r="AI9" s="385"/>
      <c r="AJ9" s="389"/>
      <c r="AK9" s="15" t="e">
        <f>#REF!+#REF!</f>
        <v>#REF!</v>
      </c>
      <c r="AL9" s="419"/>
      <c r="AM9" s="428"/>
      <c r="AN9" s="408"/>
      <c r="AO9" s="385"/>
      <c r="AP9" s="389"/>
      <c r="AQ9" s="385"/>
      <c r="AR9" s="389"/>
      <c r="AS9" s="15" t="e">
        <f>#REF!+#REF!</f>
        <v>#REF!</v>
      </c>
      <c r="AT9" s="16"/>
      <c r="AU9" s="13"/>
      <c r="AV9" s="13"/>
      <c r="AW9" s="9"/>
      <c r="AX9" s="10"/>
      <c r="AY9" s="10"/>
    </row>
    <row r="10" spans="2:51" ht="12" customHeight="1" hidden="1">
      <c r="B10" s="440"/>
      <c r="C10" s="443"/>
      <c r="D10" s="396"/>
      <c r="E10" s="402"/>
      <c r="F10" s="446"/>
      <c r="G10" s="405"/>
      <c r="H10" s="373"/>
      <c r="I10" s="396"/>
      <c r="J10" s="420"/>
      <c r="K10" s="402"/>
      <c r="L10" s="410"/>
      <c r="M10" s="375"/>
      <c r="N10" s="375"/>
      <c r="O10" s="375"/>
      <c r="P10" s="409"/>
      <c r="Q10" s="450"/>
      <c r="R10" s="379"/>
      <c r="S10" s="383"/>
      <c r="T10" s="17" t="s">
        <v>5</v>
      </c>
      <c r="U10" s="420"/>
      <c r="V10" s="428"/>
      <c r="W10" s="409"/>
      <c r="X10" s="386"/>
      <c r="Y10" s="390"/>
      <c r="Z10" s="386"/>
      <c r="AA10" s="390"/>
      <c r="AB10" s="18" t="s">
        <v>5</v>
      </c>
      <c r="AC10" s="17" t="s">
        <v>5</v>
      </c>
      <c r="AD10" s="420"/>
      <c r="AE10" s="428"/>
      <c r="AF10" s="409"/>
      <c r="AG10" s="386"/>
      <c r="AH10" s="390"/>
      <c r="AI10" s="386"/>
      <c r="AJ10" s="390"/>
      <c r="AK10" s="18" t="s">
        <v>5</v>
      </c>
      <c r="AL10" s="420"/>
      <c r="AM10" s="428"/>
      <c r="AN10" s="409"/>
      <c r="AO10" s="386"/>
      <c r="AP10" s="390"/>
      <c r="AQ10" s="386"/>
      <c r="AR10" s="390"/>
      <c r="AS10" s="18" t="s">
        <v>5</v>
      </c>
      <c r="AT10" s="19"/>
      <c r="AU10" s="13"/>
      <c r="AV10" s="13"/>
      <c r="AW10" s="9"/>
      <c r="AX10" s="10"/>
      <c r="AY10" s="10"/>
    </row>
    <row r="11" spans="2:51" ht="3" customHeight="1" hidden="1" thickBot="1">
      <c r="B11" s="20"/>
      <c r="C11" s="21"/>
      <c r="D11" s="22"/>
      <c r="E11" s="23"/>
      <c r="F11" s="24"/>
      <c r="G11" s="25"/>
      <c r="H11" s="26"/>
      <c r="I11" s="22"/>
      <c r="J11" s="27"/>
      <c r="K11" s="23"/>
      <c r="L11" s="28"/>
      <c r="M11" s="23"/>
      <c r="N11" s="23"/>
      <c r="O11" s="23"/>
      <c r="P11" s="29"/>
      <c r="Q11" s="30"/>
      <c r="R11" s="379"/>
      <c r="S11" s="31"/>
      <c r="T11" s="32"/>
      <c r="U11" s="27"/>
      <c r="V11" s="33"/>
      <c r="W11" s="29"/>
      <c r="X11" s="34"/>
      <c r="Y11" s="35"/>
      <c r="Z11" s="36"/>
      <c r="AA11" s="37"/>
      <c r="AB11" s="38"/>
      <c r="AC11" s="32"/>
      <c r="AD11" s="27"/>
      <c r="AE11" s="33"/>
      <c r="AF11" s="29"/>
      <c r="AG11" s="39"/>
      <c r="AH11" s="39"/>
      <c r="AI11" s="39"/>
      <c r="AJ11" s="38"/>
      <c r="AK11" s="38"/>
      <c r="AL11" s="27"/>
      <c r="AM11" s="33"/>
      <c r="AN11" s="29"/>
      <c r="AO11" s="39"/>
      <c r="AP11" s="39"/>
      <c r="AQ11" s="39"/>
      <c r="AR11" s="38"/>
      <c r="AS11" s="40"/>
      <c r="AT11" s="41"/>
      <c r="AU11" s="13"/>
      <c r="AV11" s="13"/>
      <c r="AW11" s="9"/>
      <c r="AX11" s="10"/>
      <c r="AY11" s="10"/>
    </row>
    <row r="12" spans="2:51" ht="3" customHeight="1" hidden="1" thickBot="1">
      <c r="B12" s="20"/>
      <c r="C12" s="21"/>
      <c r="D12" s="22"/>
      <c r="E12" s="23"/>
      <c r="F12" s="24"/>
      <c r="G12" s="25"/>
      <c r="H12" s="26"/>
      <c r="I12" s="22"/>
      <c r="J12" s="27"/>
      <c r="K12" s="23"/>
      <c r="L12" s="28"/>
      <c r="M12" s="23"/>
      <c r="N12" s="23"/>
      <c r="O12" s="23"/>
      <c r="P12" s="29"/>
      <c r="Q12" s="30"/>
      <c r="R12" s="380"/>
      <c r="S12" s="31"/>
      <c r="T12" s="32"/>
      <c r="U12" s="27"/>
      <c r="V12" s="33"/>
      <c r="W12" s="29"/>
      <c r="X12" s="34"/>
      <c r="Y12" s="35"/>
      <c r="Z12" s="36"/>
      <c r="AA12" s="37"/>
      <c r="AB12" s="38"/>
      <c r="AC12" s="32"/>
      <c r="AD12" s="27"/>
      <c r="AE12" s="33"/>
      <c r="AF12" s="29"/>
      <c r="AG12" s="39"/>
      <c r="AH12" s="39"/>
      <c r="AI12" s="39"/>
      <c r="AJ12" s="38"/>
      <c r="AK12" s="38"/>
      <c r="AL12" s="27"/>
      <c r="AM12" s="33"/>
      <c r="AN12" s="29"/>
      <c r="AO12" s="39"/>
      <c r="AP12" s="39"/>
      <c r="AQ12" s="39"/>
      <c r="AR12" s="38"/>
      <c r="AS12" s="40"/>
      <c r="AT12" s="41"/>
      <c r="AU12" s="13"/>
      <c r="AV12" s="13"/>
      <c r="AW12" s="9"/>
      <c r="AX12" s="10"/>
      <c r="AY12" s="10"/>
    </row>
    <row r="13" spans="2:51" ht="13.5" hidden="1" thickBot="1">
      <c r="B13" s="42"/>
      <c r="C13" s="43"/>
      <c r="D13" s="44"/>
      <c r="E13" s="45"/>
      <c r="F13" s="45"/>
      <c r="G13" s="46"/>
      <c r="H13" s="46"/>
      <c r="I13" s="47"/>
      <c r="J13" s="48"/>
      <c r="K13" s="49"/>
      <c r="L13" s="47"/>
      <c r="M13" s="49"/>
      <c r="N13" s="49"/>
      <c r="O13" s="49"/>
      <c r="P13" s="49"/>
      <c r="Q13" s="50"/>
      <c r="R13" s="51"/>
      <c r="S13" s="51"/>
      <c r="T13" s="47"/>
      <c r="U13" s="48"/>
      <c r="V13" s="49"/>
      <c r="W13" s="49"/>
      <c r="X13" s="49"/>
      <c r="Y13" s="49"/>
      <c r="Z13" s="52"/>
      <c r="AA13" s="52"/>
      <c r="AB13" s="52"/>
      <c r="AC13" s="47"/>
      <c r="AD13" s="48"/>
      <c r="AE13" s="49"/>
      <c r="AF13" s="49"/>
      <c r="AG13" s="49"/>
      <c r="AH13" s="49"/>
      <c r="AI13" s="49"/>
      <c r="AJ13" s="52"/>
      <c r="AK13" s="50"/>
      <c r="AL13" s="48"/>
      <c r="AM13" s="49"/>
      <c r="AN13" s="49"/>
      <c r="AO13" s="49"/>
      <c r="AP13" s="49"/>
      <c r="AQ13" s="49"/>
      <c r="AR13" s="52"/>
      <c r="AS13" s="50"/>
      <c r="AT13" s="46"/>
      <c r="AU13" s="13"/>
      <c r="AV13" s="53"/>
      <c r="AW13" s="9"/>
      <c r="AX13" s="10"/>
      <c r="AY13" s="10"/>
    </row>
    <row r="14" spans="2:51" ht="13.5" thickBot="1">
      <c r="B14" s="169"/>
      <c r="C14" s="170"/>
      <c r="D14" s="171"/>
      <c r="E14" s="172"/>
      <c r="F14" s="173"/>
      <c r="G14" s="174"/>
      <c r="H14" s="174"/>
      <c r="I14" s="175"/>
      <c r="J14" s="176"/>
      <c r="K14" s="176"/>
      <c r="L14" s="175"/>
      <c r="M14" s="176"/>
      <c r="N14" s="176"/>
      <c r="O14" s="176"/>
      <c r="P14" s="176"/>
      <c r="Q14" s="177"/>
      <c r="R14" s="177"/>
      <c r="S14" s="177"/>
      <c r="T14" s="175"/>
      <c r="U14" s="176"/>
      <c r="V14" s="176"/>
      <c r="W14" s="176"/>
      <c r="X14" s="176"/>
      <c r="Y14" s="176"/>
      <c r="Z14" s="177"/>
      <c r="AA14" s="177"/>
      <c r="AB14" s="177"/>
      <c r="AC14" s="175"/>
      <c r="AD14" s="176"/>
      <c r="AE14" s="176"/>
      <c r="AF14" s="176"/>
      <c r="AG14" s="176"/>
      <c r="AH14" s="176"/>
      <c r="AI14" s="176"/>
      <c r="AJ14" s="177"/>
      <c r="AK14" s="177"/>
      <c r="AL14" s="176"/>
      <c r="AM14" s="178"/>
      <c r="AN14" s="178"/>
      <c r="AO14" s="178"/>
      <c r="AP14" s="178"/>
      <c r="AQ14" s="178"/>
      <c r="AR14" s="179"/>
      <c r="AS14" s="180"/>
      <c r="AT14" s="174"/>
      <c r="AU14" s="13">
        <f>SUM(T14:AK14)</f>
        <v>0</v>
      </c>
      <c r="AV14" s="53"/>
      <c r="AW14" s="9"/>
      <c r="AX14" s="10"/>
      <c r="AY14" s="10"/>
    </row>
    <row r="15" spans="2:51" ht="24.75" customHeight="1" thickBot="1">
      <c r="B15" s="141" t="s">
        <v>9</v>
      </c>
      <c r="C15" s="142" t="s">
        <v>10</v>
      </c>
      <c r="D15" s="144" t="s">
        <v>29</v>
      </c>
      <c r="E15" s="340"/>
      <c r="F15" s="340" t="s">
        <v>21</v>
      </c>
      <c r="G15" s="145">
        <v>1</v>
      </c>
      <c r="H15" s="146"/>
      <c r="I15" s="143">
        <f aca="true" t="shared" si="0" ref="I15:S15">SUM(I16,I17,I18,I19,I20)</f>
        <v>160</v>
      </c>
      <c r="J15" s="143">
        <f t="shared" si="0"/>
        <v>0</v>
      </c>
      <c r="K15" s="143">
        <f t="shared" si="0"/>
        <v>16</v>
      </c>
      <c r="L15" s="143">
        <f t="shared" si="0"/>
        <v>144</v>
      </c>
      <c r="M15" s="143">
        <f t="shared" si="0"/>
        <v>76</v>
      </c>
      <c r="N15" s="143">
        <f t="shared" si="0"/>
        <v>68</v>
      </c>
      <c r="O15" s="143">
        <f t="shared" si="0"/>
        <v>0</v>
      </c>
      <c r="P15" s="143">
        <f t="shared" si="0"/>
        <v>0</v>
      </c>
      <c r="Q15" s="143">
        <f t="shared" si="0"/>
        <v>0</v>
      </c>
      <c r="R15" s="143">
        <f t="shared" si="0"/>
        <v>15</v>
      </c>
      <c r="S15" s="143">
        <f t="shared" si="0"/>
        <v>0</v>
      </c>
      <c r="T15" s="143">
        <f>SUM(T16,T17,T18,T19,T20)</f>
        <v>128</v>
      </c>
      <c r="U15" s="143">
        <f aca="true" t="shared" si="1" ref="U15:AC15">SUM(U16,U17,U18,U19,U20)</f>
        <v>0</v>
      </c>
      <c r="V15" s="143">
        <f t="shared" si="1"/>
        <v>0</v>
      </c>
      <c r="W15" s="143">
        <f t="shared" si="1"/>
        <v>0</v>
      </c>
      <c r="X15" s="143">
        <f t="shared" si="1"/>
        <v>0</v>
      </c>
      <c r="Y15" s="143">
        <f t="shared" si="1"/>
        <v>0</v>
      </c>
      <c r="Z15" s="143">
        <f t="shared" si="1"/>
        <v>0</v>
      </c>
      <c r="AA15" s="143">
        <f t="shared" si="1"/>
        <v>0</v>
      </c>
      <c r="AB15" s="143">
        <f t="shared" si="1"/>
        <v>0</v>
      </c>
      <c r="AC15" s="143">
        <f t="shared" si="1"/>
        <v>32</v>
      </c>
      <c r="AD15" s="143" t="e">
        <f>SUM(AD16,AD17,AD18,AD19,AD20+#REF!+#REF!+#REF!+#REF!)</f>
        <v>#REF!</v>
      </c>
      <c r="AE15" s="143" t="e">
        <f>SUM(AE16,AE17,AE18,AE19,AE20+#REF!+#REF!+#REF!+#REF!)</f>
        <v>#REF!</v>
      </c>
      <c r="AF15" s="143" t="e">
        <f>SUM(AF16,AF17,AF18,AF19,AF20+#REF!+#REF!+#REF!+#REF!)</f>
        <v>#REF!</v>
      </c>
      <c r="AG15" s="143" t="e">
        <f>SUM(AG16,AG17,AG18,AG19,AG20+#REF!+#REF!+#REF!+#REF!)</f>
        <v>#REF!</v>
      </c>
      <c r="AH15" s="143" t="e">
        <f>SUM(AH16,AH17,AH18,AH19,AH20+#REF!+#REF!+#REF!+#REF!)</f>
        <v>#REF!</v>
      </c>
      <c r="AI15" s="143" t="e">
        <f>SUM(AI16,AI17,AI18,AI19,AI20+#REF!+#REF!+#REF!+#REF!)</f>
        <v>#REF!</v>
      </c>
      <c r="AJ15" s="143" t="e">
        <f>SUM(AJ16,AJ17,AJ18,AJ19,AJ20+#REF!+#REF!+#REF!+#REF!)</f>
        <v>#REF!</v>
      </c>
      <c r="AK15" s="143" t="e">
        <f>SUM(AK16,AK17,AK18,AK19,AK20+#REF!+#REF!+#REF!+#REF!)</f>
        <v>#REF!</v>
      </c>
      <c r="AL15" s="87"/>
      <c r="AM15" s="88"/>
      <c r="AN15" s="88"/>
      <c r="AO15" s="88"/>
      <c r="AP15" s="88"/>
      <c r="AQ15" s="88"/>
      <c r="AR15" s="90"/>
      <c r="AS15" s="89"/>
      <c r="AT15" s="96"/>
      <c r="AU15" s="59">
        <f>SUM(AC15,T15)</f>
        <v>160</v>
      </c>
      <c r="AV15" s="86"/>
      <c r="AW15" s="93"/>
      <c r="AX15" s="97"/>
      <c r="AY15" s="98"/>
    </row>
    <row r="16" spans="2:51" ht="13.5" thickBot="1">
      <c r="B16" s="185" t="s">
        <v>22</v>
      </c>
      <c r="C16" s="304" t="s">
        <v>126</v>
      </c>
      <c r="D16" s="99"/>
      <c r="E16" s="341"/>
      <c r="F16" s="336" t="s">
        <v>27</v>
      </c>
      <c r="G16" s="338"/>
      <c r="H16" s="63"/>
      <c r="I16" s="64">
        <f>SUM(L16,K16)</f>
        <v>32</v>
      </c>
      <c r="J16" s="65"/>
      <c r="K16" s="66">
        <v>2</v>
      </c>
      <c r="L16" s="282">
        <f>SUM(N16,M16)</f>
        <v>30</v>
      </c>
      <c r="M16" s="66">
        <v>20</v>
      </c>
      <c r="N16" s="66">
        <v>10</v>
      </c>
      <c r="O16" s="66"/>
      <c r="P16" s="68"/>
      <c r="Q16" s="69"/>
      <c r="R16" s="73">
        <v>5</v>
      </c>
      <c r="S16" s="73"/>
      <c r="T16" s="76">
        <v>32</v>
      </c>
      <c r="U16" s="70"/>
      <c r="V16" s="66"/>
      <c r="W16" s="66"/>
      <c r="X16" s="66"/>
      <c r="Y16" s="68"/>
      <c r="Z16" s="66"/>
      <c r="AA16" s="77"/>
      <c r="AB16" s="74"/>
      <c r="AC16" s="76"/>
      <c r="AD16" s="70"/>
      <c r="AE16" s="66"/>
      <c r="AF16" s="66"/>
      <c r="AG16" s="66"/>
      <c r="AH16" s="68"/>
      <c r="AI16" s="66"/>
      <c r="AJ16" s="69"/>
      <c r="AK16" s="75"/>
      <c r="AL16" s="91"/>
      <c r="AM16" s="66" t="e">
        <f>#REF!-AO16</f>
        <v>#REF!</v>
      </c>
      <c r="AN16" s="66"/>
      <c r="AO16" s="66" t="e">
        <f>ROUND(0.8*#REF!,0)</f>
        <v>#REF!</v>
      </c>
      <c r="AP16" s="68" t="e">
        <f>AO16-AQ16-AR16</f>
        <v>#REF!</v>
      </c>
      <c r="AQ16" s="71"/>
      <c r="AR16" s="72"/>
      <c r="AS16" s="67"/>
      <c r="AT16" s="63"/>
      <c r="AU16" s="59">
        <f>SUM(AC16,T16)</f>
        <v>32</v>
      </c>
      <c r="AV16" s="86"/>
      <c r="AW16" s="93"/>
      <c r="AX16" s="97"/>
      <c r="AY16" s="98"/>
    </row>
    <row r="17" spans="2:51" ht="13.5" thickBot="1">
      <c r="B17" s="186" t="s">
        <v>23</v>
      </c>
      <c r="C17" s="305" t="s">
        <v>162</v>
      </c>
      <c r="D17" s="101"/>
      <c r="E17" s="341"/>
      <c r="F17" s="337" t="s">
        <v>27</v>
      </c>
      <c r="G17" s="339"/>
      <c r="H17" s="78"/>
      <c r="I17" s="64">
        <f>SUM(L17,K17)</f>
        <v>32</v>
      </c>
      <c r="J17" s="65"/>
      <c r="K17" s="66">
        <v>4</v>
      </c>
      <c r="L17" s="282">
        <f>SUM(N17,M17)</f>
        <v>28</v>
      </c>
      <c r="M17" s="66">
        <v>12</v>
      </c>
      <c r="N17" s="66">
        <v>16</v>
      </c>
      <c r="O17" s="66"/>
      <c r="P17" s="68"/>
      <c r="Q17" s="69"/>
      <c r="R17" s="73"/>
      <c r="S17" s="73"/>
      <c r="T17" s="76">
        <v>32</v>
      </c>
      <c r="U17" s="70"/>
      <c r="V17" s="66"/>
      <c r="W17" s="66"/>
      <c r="X17" s="66"/>
      <c r="Y17" s="68"/>
      <c r="Z17" s="66"/>
      <c r="AA17" s="69"/>
      <c r="AB17" s="75"/>
      <c r="AC17" s="76"/>
      <c r="AD17" s="70"/>
      <c r="AE17" s="66"/>
      <c r="AF17" s="66"/>
      <c r="AG17" s="66"/>
      <c r="AH17" s="68"/>
      <c r="AI17" s="66"/>
      <c r="AJ17" s="77"/>
      <c r="AK17" s="74"/>
      <c r="AL17" s="65"/>
      <c r="AM17" s="66" t="e">
        <f>#REF!-AO17</f>
        <v>#REF!</v>
      </c>
      <c r="AN17" s="66"/>
      <c r="AO17" s="66" t="e">
        <f>ROUND(0.8*#REF!,0)</f>
        <v>#REF!</v>
      </c>
      <c r="AP17" s="68" t="e">
        <f>AO17-AQ17-AR17</f>
        <v>#REF!</v>
      </c>
      <c r="AQ17" s="66"/>
      <c r="AR17" s="77"/>
      <c r="AS17" s="74"/>
      <c r="AT17" s="78"/>
      <c r="AU17" s="59">
        <f aca="true" t="shared" si="2" ref="AU17:AU54">SUM(AC17,T17)</f>
        <v>32</v>
      </c>
      <c r="AV17" s="86"/>
      <c r="AW17" s="93"/>
      <c r="AX17" s="10"/>
      <c r="AY17" s="10"/>
    </row>
    <row r="18" spans="2:51" ht="13.5" thickBot="1">
      <c r="B18" s="187" t="s">
        <v>24</v>
      </c>
      <c r="C18" s="305" t="s">
        <v>163</v>
      </c>
      <c r="D18" s="101"/>
      <c r="E18" s="341"/>
      <c r="F18" s="337" t="s">
        <v>27</v>
      </c>
      <c r="G18" s="339"/>
      <c r="H18" s="78"/>
      <c r="I18" s="64">
        <f>SUM(L18,K18)</f>
        <v>32</v>
      </c>
      <c r="J18" s="65"/>
      <c r="K18" s="66">
        <v>4</v>
      </c>
      <c r="L18" s="282">
        <f>SUM(N18,M18)</f>
        <v>28</v>
      </c>
      <c r="M18" s="66">
        <v>18</v>
      </c>
      <c r="N18" s="66">
        <v>10</v>
      </c>
      <c r="O18" s="66"/>
      <c r="P18" s="68"/>
      <c r="Q18" s="69"/>
      <c r="R18" s="73"/>
      <c r="S18" s="73"/>
      <c r="T18" s="76">
        <v>32</v>
      </c>
      <c r="U18" s="70"/>
      <c r="V18" s="66"/>
      <c r="W18" s="66"/>
      <c r="X18" s="66"/>
      <c r="Y18" s="68"/>
      <c r="Z18" s="66"/>
      <c r="AA18" s="69"/>
      <c r="AB18" s="75"/>
      <c r="AC18" s="76"/>
      <c r="AD18" s="70"/>
      <c r="AE18" s="66"/>
      <c r="AF18" s="66"/>
      <c r="AG18" s="66"/>
      <c r="AH18" s="68"/>
      <c r="AI18" s="66"/>
      <c r="AJ18" s="69"/>
      <c r="AK18" s="75"/>
      <c r="AL18" s="65"/>
      <c r="AM18" s="66" t="e">
        <f>#REF!-AO18</f>
        <v>#REF!</v>
      </c>
      <c r="AN18" s="66"/>
      <c r="AO18" s="66" t="e">
        <f>ROUND(0.8*#REF!,0)</f>
        <v>#REF!</v>
      </c>
      <c r="AP18" s="68" t="e">
        <f>AO18-AQ18-AR18</f>
        <v>#REF!</v>
      </c>
      <c r="AQ18" s="66"/>
      <c r="AR18" s="77"/>
      <c r="AS18" s="74"/>
      <c r="AT18" s="78"/>
      <c r="AU18" s="59">
        <f t="shared" si="2"/>
        <v>32</v>
      </c>
      <c r="AV18" s="86"/>
      <c r="AW18" s="93"/>
      <c r="AX18" s="10"/>
      <c r="AY18" s="10"/>
    </row>
    <row r="19" spans="2:51" ht="13.5" thickBot="1">
      <c r="B19" s="187" t="s">
        <v>25</v>
      </c>
      <c r="C19" s="305" t="s">
        <v>164</v>
      </c>
      <c r="D19" s="101"/>
      <c r="E19" s="341"/>
      <c r="F19" s="337" t="s">
        <v>27</v>
      </c>
      <c r="G19" s="339"/>
      <c r="H19" s="78"/>
      <c r="I19" s="64">
        <f>SUM(L19,K19)</f>
        <v>32</v>
      </c>
      <c r="J19" s="65"/>
      <c r="K19" s="66">
        <v>4</v>
      </c>
      <c r="L19" s="282">
        <f>SUM(N19,M19)</f>
        <v>28</v>
      </c>
      <c r="M19" s="66">
        <v>12</v>
      </c>
      <c r="N19" s="66">
        <v>16</v>
      </c>
      <c r="O19" s="66"/>
      <c r="P19" s="66"/>
      <c r="Q19" s="69"/>
      <c r="R19" s="73">
        <v>10</v>
      </c>
      <c r="S19" s="73"/>
      <c r="T19" s="76">
        <v>32</v>
      </c>
      <c r="U19" s="65"/>
      <c r="V19" s="66"/>
      <c r="W19" s="66"/>
      <c r="X19" s="66"/>
      <c r="Y19" s="68"/>
      <c r="Z19" s="66"/>
      <c r="AA19" s="69"/>
      <c r="AB19" s="75"/>
      <c r="AC19" s="76"/>
      <c r="AD19" s="70"/>
      <c r="AE19" s="66"/>
      <c r="AF19" s="66"/>
      <c r="AG19" s="66"/>
      <c r="AH19" s="68"/>
      <c r="AI19" s="66"/>
      <c r="AJ19" s="69"/>
      <c r="AK19" s="75"/>
      <c r="AL19" s="70">
        <v>12</v>
      </c>
      <c r="AM19" s="66" t="e">
        <f>#REF!-AO19</f>
        <v>#REF!</v>
      </c>
      <c r="AN19" s="66">
        <v>12</v>
      </c>
      <c r="AO19" s="66" t="e">
        <f>0.77*#REF!</f>
        <v>#REF!</v>
      </c>
      <c r="AP19" s="68" t="e">
        <f>AO19-AQ19-AR19</f>
        <v>#REF!</v>
      </c>
      <c r="AQ19" s="66">
        <v>28</v>
      </c>
      <c r="AR19" s="69"/>
      <c r="AS19" s="75"/>
      <c r="AT19" s="73"/>
      <c r="AU19" s="59">
        <f t="shared" si="2"/>
        <v>32</v>
      </c>
      <c r="AV19" s="86"/>
      <c r="AW19" s="93"/>
      <c r="AX19" s="10"/>
      <c r="AY19" s="10"/>
    </row>
    <row r="20" spans="2:51" ht="13.5" thickBot="1">
      <c r="B20" s="187" t="s">
        <v>26</v>
      </c>
      <c r="C20" s="305" t="s">
        <v>11</v>
      </c>
      <c r="D20" s="101"/>
      <c r="E20" s="341"/>
      <c r="F20" s="337" t="s">
        <v>27</v>
      </c>
      <c r="G20" s="339"/>
      <c r="H20" s="78"/>
      <c r="I20" s="64">
        <f>SUM(L20,K20)</f>
        <v>32</v>
      </c>
      <c r="J20" s="65"/>
      <c r="K20" s="66">
        <v>2</v>
      </c>
      <c r="L20" s="282">
        <f>SUM(N20,M20)</f>
        <v>30</v>
      </c>
      <c r="M20" s="66">
        <v>14</v>
      </c>
      <c r="N20" s="66">
        <v>16</v>
      </c>
      <c r="O20" s="66"/>
      <c r="P20" s="66"/>
      <c r="Q20" s="69"/>
      <c r="R20" s="73"/>
      <c r="S20" s="73"/>
      <c r="T20" s="64"/>
      <c r="U20" s="65"/>
      <c r="V20" s="66"/>
      <c r="W20" s="66"/>
      <c r="X20" s="66"/>
      <c r="Y20" s="68"/>
      <c r="Z20" s="66"/>
      <c r="AA20" s="69"/>
      <c r="AB20" s="75"/>
      <c r="AC20" s="76">
        <v>32</v>
      </c>
      <c r="AD20" s="70"/>
      <c r="AE20" s="66"/>
      <c r="AF20" s="66"/>
      <c r="AG20" s="66"/>
      <c r="AH20" s="68"/>
      <c r="AI20" s="66"/>
      <c r="AJ20" s="69"/>
      <c r="AK20" s="75"/>
      <c r="AL20" s="70"/>
      <c r="AM20" s="66"/>
      <c r="AN20" s="66"/>
      <c r="AO20" s="66"/>
      <c r="AP20" s="68"/>
      <c r="AQ20" s="66"/>
      <c r="AR20" s="69"/>
      <c r="AS20" s="75"/>
      <c r="AT20" s="73"/>
      <c r="AU20" s="59">
        <f t="shared" si="2"/>
        <v>32</v>
      </c>
      <c r="AV20" s="86"/>
      <c r="AW20" s="93"/>
      <c r="AX20" s="10"/>
      <c r="AY20" s="10"/>
    </row>
    <row r="21" spans="1:51" s="62" customFormat="1" ht="27.75" customHeight="1" thickBot="1">
      <c r="A21" s="54"/>
      <c r="B21" s="141" t="s">
        <v>12</v>
      </c>
      <c r="C21" s="261" t="s">
        <v>13</v>
      </c>
      <c r="D21" s="270">
        <v>3</v>
      </c>
      <c r="E21" s="270">
        <v>12</v>
      </c>
      <c r="F21" s="270">
        <v>9</v>
      </c>
      <c r="G21" s="270">
        <v>1</v>
      </c>
      <c r="H21" s="269"/>
      <c r="I21" s="264">
        <f>SUM(I22,I50)</f>
        <v>560</v>
      </c>
      <c r="J21" s="264">
        <f>SUM(J22,J50)</f>
        <v>0</v>
      </c>
      <c r="K21" s="264">
        <f aca="true" t="shared" si="3" ref="K21:AB21">SUM(K22,K50)</f>
        <v>59</v>
      </c>
      <c r="L21" s="264">
        <f t="shared" si="3"/>
        <v>501</v>
      </c>
      <c r="M21" s="264">
        <f t="shared" si="3"/>
        <v>238</v>
      </c>
      <c r="N21" s="264">
        <f t="shared" si="3"/>
        <v>263</v>
      </c>
      <c r="O21" s="264">
        <f t="shared" si="3"/>
        <v>0</v>
      </c>
      <c r="P21" s="264">
        <f t="shared" si="3"/>
        <v>684</v>
      </c>
      <c r="Q21" s="264">
        <f t="shared" si="3"/>
        <v>0</v>
      </c>
      <c r="R21" s="264">
        <f t="shared" si="3"/>
        <v>40</v>
      </c>
      <c r="S21" s="264">
        <f t="shared" si="3"/>
        <v>18</v>
      </c>
      <c r="T21" s="264">
        <f t="shared" si="3"/>
        <v>484</v>
      </c>
      <c r="U21" s="264">
        <f t="shared" si="3"/>
        <v>0</v>
      </c>
      <c r="V21" s="264">
        <f t="shared" si="3"/>
        <v>78</v>
      </c>
      <c r="W21" s="264">
        <f t="shared" si="3"/>
        <v>0</v>
      </c>
      <c r="X21" s="264">
        <f t="shared" si="3"/>
        <v>0</v>
      </c>
      <c r="Y21" s="264">
        <f t="shared" si="3"/>
        <v>0</v>
      </c>
      <c r="Z21" s="264">
        <f t="shared" si="3"/>
        <v>0</v>
      </c>
      <c r="AA21" s="264">
        <f t="shared" si="3"/>
        <v>0</v>
      </c>
      <c r="AB21" s="264">
        <f t="shared" si="3"/>
        <v>0</v>
      </c>
      <c r="AC21" s="264">
        <f>SUM(AC22,AC50)</f>
        <v>760</v>
      </c>
      <c r="AD21" s="264">
        <f aca="true" t="shared" si="4" ref="AD21:AK21">SUM(AD23,AD28)</f>
        <v>108</v>
      </c>
      <c r="AE21" s="264">
        <f t="shared" si="4"/>
        <v>108</v>
      </c>
      <c r="AF21" s="264">
        <f t="shared" si="4"/>
        <v>108</v>
      </c>
      <c r="AG21" s="264">
        <f t="shared" si="4"/>
        <v>108</v>
      </c>
      <c r="AH21" s="264">
        <f t="shared" si="4"/>
        <v>108</v>
      </c>
      <c r="AI21" s="264">
        <f t="shared" si="4"/>
        <v>108</v>
      </c>
      <c r="AJ21" s="264">
        <f t="shared" si="4"/>
        <v>108</v>
      </c>
      <c r="AK21" s="264">
        <f t="shared" si="4"/>
        <v>108</v>
      </c>
      <c r="AL21" s="58"/>
      <c r="AM21" s="56"/>
      <c r="AN21" s="56"/>
      <c r="AO21" s="56"/>
      <c r="AP21" s="56"/>
      <c r="AQ21" s="56"/>
      <c r="AR21" s="84"/>
      <c r="AS21" s="57"/>
      <c r="AT21" s="55"/>
      <c r="AU21" s="59">
        <f t="shared" si="2"/>
        <v>1244</v>
      </c>
      <c r="AV21" s="60"/>
      <c r="AW21" s="103"/>
      <c r="AX21" s="104"/>
      <c r="AY21" s="61"/>
    </row>
    <row r="22" spans="1:51" s="62" customFormat="1" ht="26.25" customHeight="1" thickBot="1">
      <c r="A22" s="54"/>
      <c r="B22" s="148" t="s">
        <v>14</v>
      </c>
      <c r="C22" s="159" t="s">
        <v>15</v>
      </c>
      <c r="D22" s="262" t="s">
        <v>8</v>
      </c>
      <c r="E22" s="263" t="s">
        <v>212</v>
      </c>
      <c r="F22" s="263" t="s">
        <v>213</v>
      </c>
      <c r="G22" s="268">
        <v>1</v>
      </c>
      <c r="H22" s="149"/>
      <c r="I22" s="150">
        <f>SUM(I23,I28,I32,I37,I42+I46)</f>
        <v>520</v>
      </c>
      <c r="J22" s="150">
        <f>SUM(J23,J28,J32,J37,J42+J46)</f>
        <v>0</v>
      </c>
      <c r="K22" s="150">
        <f aca="true" t="shared" si="5" ref="K22:AB22">SUM(K23,K28,K32,K37,K42+K46)</f>
        <v>59</v>
      </c>
      <c r="L22" s="150">
        <f t="shared" si="5"/>
        <v>461</v>
      </c>
      <c r="M22" s="150">
        <f t="shared" si="5"/>
        <v>218</v>
      </c>
      <c r="N22" s="150">
        <f t="shared" si="5"/>
        <v>243</v>
      </c>
      <c r="O22" s="150">
        <f t="shared" si="5"/>
        <v>0</v>
      </c>
      <c r="P22" s="150">
        <f t="shared" si="5"/>
        <v>684</v>
      </c>
      <c r="Q22" s="150">
        <f t="shared" si="5"/>
        <v>0</v>
      </c>
      <c r="R22" s="150">
        <f t="shared" si="5"/>
        <v>40</v>
      </c>
      <c r="S22" s="150">
        <f t="shared" si="5"/>
        <v>18</v>
      </c>
      <c r="T22" s="150">
        <f t="shared" si="5"/>
        <v>458</v>
      </c>
      <c r="U22" s="150">
        <f t="shared" si="5"/>
        <v>0</v>
      </c>
      <c r="V22" s="150">
        <f t="shared" si="5"/>
        <v>78</v>
      </c>
      <c r="W22" s="150">
        <f t="shared" si="5"/>
        <v>0</v>
      </c>
      <c r="X22" s="150">
        <f t="shared" si="5"/>
        <v>0</v>
      </c>
      <c r="Y22" s="150">
        <f t="shared" si="5"/>
        <v>0</v>
      </c>
      <c r="Z22" s="150">
        <f t="shared" si="5"/>
        <v>0</v>
      </c>
      <c r="AA22" s="150">
        <f t="shared" si="5"/>
        <v>0</v>
      </c>
      <c r="AB22" s="150">
        <f t="shared" si="5"/>
        <v>0</v>
      </c>
      <c r="AC22" s="150">
        <f>SUM(AC23,AC28,AC32,AC37,AC42+AC46)</f>
        <v>746</v>
      </c>
      <c r="AD22" s="150"/>
      <c r="AE22" s="150"/>
      <c r="AF22" s="150"/>
      <c r="AG22" s="150"/>
      <c r="AH22" s="150"/>
      <c r="AI22" s="150"/>
      <c r="AJ22" s="150"/>
      <c r="AK22" s="150"/>
      <c r="AL22" s="58"/>
      <c r="AM22" s="56"/>
      <c r="AN22" s="56"/>
      <c r="AO22" s="56"/>
      <c r="AP22" s="56"/>
      <c r="AQ22" s="56"/>
      <c r="AR22" s="84"/>
      <c r="AS22" s="57"/>
      <c r="AT22" s="55"/>
      <c r="AU22" s="59">
        <f t="shared" si="2"/>
        <v>1204</v>
      </c>
      <c r="AV22" s="92"/>
      <c r="AW22" s="105"/>
      <c r="AX22" s="61"/>
      <c r="AY22" s="61"/>
    </row>
    <row r="23" spans="1:51" s="62" customFormat="1" ht="13.5" thickBot="1">
      <c r="A23" s="54"/>
      <c r="B23" s="151" t="s">
        <v>139</v>
      </c>
      <c r="C23" s="152" t="s">
        <v>165</v>
      </c>
      <c r="D23" s="153" t="s">
        <v>127</v>
      </c>
      <c r="E23" s="154" t="s">
        <v>7</v>
      </c>
      <c r="F23" s="155" t="s">
        <v>29</v>
      </c>
      <c r="G23" s="156">
        <v>3</v>
      </c>
      <c r="H23" s="157"/>
      <c r="I23" s="158">
        <f aca="true" t="shared" si="6" ref="I23:AB23">SUM(I24,I25,I26,I27)</f>
        <v>128</v>
      </c>
      <c r="J23" s="158">
        <f t="shared" si="6"/>
        <v>0</v>
      </c>
      <c r="K23" s="158">
        <f t="shared" si="6"/>
        <v>10</v>
      </c>
      <c r="L23" s="158">
        <f t="shared" si="6"/>
        <v>118</v>
      </c>
      <c r="M23" s="158">
        <f t="shared" si="6"/>
        <v>50</v>
      </c>
      <c r="N23" s="158">
        <f t="shared" si="6"/>
        <v>68</v>
      </c>
      <c r="O23" s="158">
        <f t="shared" si="6"/>
        <v>0</v>
      </c>
      <c r="P23" s="158">
        <f t="shared" si="6"/>
        <v>144</v>
      </c>
      <c r="Q23" s="158">
        <f t="shared" si="6"/>
        <v>0</v>
      </c>
      <c r="R23" s="158">
        <f t="shared" si="6"/>
        <v>20</v>
      </c>
      <c r="S23" s="158">
        <f t="shared" si="6"/>
        <v>6</v>
      </c>
      <c r="T23" s="158">
        <f t="shared" si="6"/>
        <v>122</v>
      </c>
      <c r="U23" s="158">
        <f t="shared" si="6"/>
        <v>0</v>
      </c>
      <c r="V23" s="158">
        <f t="shared" si="6"/>
        <v>78</v>
      </c>
      <c r="W23" s="158">
        <f t="shared" si="6"/>
        <v>0</v>
      </c>
      <c r="X23" s="158">
        <f t="shared" si="6"/>
        <v>0</v>
      </c>
      <c r="Y23" s="158">
        <f t="shared" si="6"/>
        <v>0</v>
      </c>
      <c r="Z23" s="158">
        <f t="shared" si="6"/>
        <v>0</v>
      </c>
      <c r="AA23" s="158">
        <f t="shared" si="6"/>
        <v>0</v>
      </c>
      <c r="AB23" s="158">
        <f t="shared" si="6"/>
        <v>0</v>
      </c>
      <c r="AC23" s="158">
        <f>SUM(AC24,AC25,AC26,AC27)</f>
        <v>150</v>
      </c>
      <c r="AD23" s="158">
        <f aca="true" t="shared" si="7" ref="AD23:AK23">SUM(AD24,AD25,AD26,AD27)</f>
        <v>108</v>
      </c>
      <c r="AE23" s="158">
        <f t="shared" si="7"/>
        <v>108</v>
      </c>
      <c r="AF23" s="158">
        <f t="shared" si="7"/>
        <v>108</v>
      </c>
      <c r="AG23" s="158">
        <f t="shared" si="7"/>
        <v>108</v>
      </c>
      <c r="AH23" s="158">
        <f t="shared" si="7"/>
        <v>108</v>
      </c>
      <c r="AI23" s="158">
        <f t="shared" si="7"/>
        <v>108</v>
      </c>
      <c r="AJ23" s="158">
        <f t="shared" si="7"/>
        <v>108</v>
      </c>
      <c r="AK23" s="158">
        <f t="shared" si="7"/>
        <v>108</v>
      </c>
      <c r="AL23" s="106"/>
      <c r="AM23" s="107"/>
      <c r="AN23" s="107"/>
      <c r="AO23" s="107"/>
      <c r="AP23" s="107"/>
      <c r="AQ23" s="107"/>
      <c r="AR23" s="108"/>
      <c r="AS23" s="109"/>
      <c r="AT23" s="110"/>
      <c r="AU23" s="59">
        <f t="shared" si="2"/>
        <v>272</v>
      </c>
      <c r="AV23" s="60"/>
      <c r="AW23" s="104"/>
      <c r="AX23" s="61"/>
      <c r="AY23" s="61"/>
    </row>
    <row r="24" spans="2:51" ht="12.75">
      <c r="B24" s="188" t="s">
        <v>140</v>
      </c>
      <c r="C24" s="111" t="s">
        <v>166</v>
      </c>
      <c r="D24" s="253"/>
      <c r="E24" s="254" t="s">
        <v>7</v>
      </c>
      <c r="F24" s="255"/>
      <c r="G24" s="256"/>
      <c r="H24" s="114"/>
      <c r="I24" s="115">
        <f>SUM(L24,K24)</f>
        <v>128</v>
      </c>
      <c r="J24" s="116"/>
      <c r="K24" s="117">
        <v>10</v>
      </c>
      <c r="L24" s="115">
        <f>SUM(N24,M24)</f>
        <v>118</v>
      </c>
      <c r="M24" s="117">
        <v>50</v>
      </c>
      <c r="N24" s="117">
        <v>68</v>
      </c>
      <c r="O24" s="117"/>
      <c r="P24" s="117"/>
      <c r="Q24" s="119"/>
      <c r="R24" s="260">
        <v>20</v>
      </c>
      <c r="S24" s="114"/>
      <c r="T24" s="115">
        <v>50</v>
      </c>
      <c r="U24" s="116"/>
      <c r="V24" s="117">
        <v>78</v>
      </c>
      <c r="W24" s="117"/>
      <c r="X24" s="117"/>
      <c r="Y24" s="120"/>
      <c r="Z24" s="117"/>
      <c r="AA24" s="119"/>
      <c r="AB24" s="118"/>
      <c r="AC24" s="115">
        <v>78</v>
      </c>
      <c r="AD24" s="116"/>
      <c r="AE24" s="117"/>
      <c r="AF24" s="117"/>
      <c r="AG24" s="117"/>
      <c r="AH24" s="120"/>
      <c r="AI24" s="117"/>
      <c r="AJ24" s="119"/>
      <c r="AK24" s="118"/>
      <c r="AL24" s="65"/>
      <c r="AM24" s="66" t="e">
        <f>#REF!-AO24</f>
        <v>#REF!</v>
      </c>
      <c r="AN24" s="66"/>
      <c r="AO24" s="66" t="e">
        <f>ROUND(0.8*#REF!,0)</f>
        <v>#REF!</v>
      </c>
      <c r="AP24" s="68" t="e">
        <f>AO24-AQ24-AR24</f>
        <v>#REF!</v>
      </c>
      <c r="AQ24" s="66"/>
      <c r="AR24" s="77"/>
      <c r="AS24" s="74"/>
      <c r="AT24" s="78"/>
      <c r="AU24" s="59">
        <f t="shared" si="2"/>
        <v>128</v>
      </c>
      <c r="AV24" s="86"/>
      <c r="AW24" s="93"/>
      <c r="AX24" s="10"/>
      <c r="AY24" s="10"/>
    </row>
    <row r="25" spans="2:51" ht="13.5" customHeight="1">
      <c r="B25" s="190" t="s">
        <v>141</v>
      </c>
      <c r="C25" s="102" t="s">
        <v>56</v>
      </c>
      <c r="D25" s="257"/>
      <c r="E25" s="258" t="s">
        <v>27</v>
      </c>
      <c r="F25" s="255"/>
      <c r="G25" s="256"/>
      <c r="H25" s="114"/>
      <c r="I25" s="115"/>
      <c r="J25" s="124"/>
      <c r="K25" s="125"/>
      <c r="L25" s="115"/>
      <c r="M25" s="117"/>
      <c r="N25" s="117"/>
      <c r="O25" s="117"/>
      <c r="P25" s="117">
        <v>72</v>
      </c>
      <c r="Q25" s="119"/>
      <c r="R25" s="114"/>
      <c r="S25" s="114"/>
      <c r="T25" s="115">
        <v>72</v>
      </c>
      <c r="U25" s="116"/>
      <c r="V25" s="117"/>
      <c r="W25" s="117"/>
      <c r="X25" s="117"/>
      <c r="Y25" s="117"/>
      <c r="Z25" s="117"/>
      <c r="AA25" s="119"/>
      <c r="AB25" s="118"/>
      <c r="AC25" s="115"/>
      <c r="AD25" s="115">
        <v>108</v>
      </c>
      <c r="AE25" s="115">
        <v>108</v>
      </c>
      <c r="AF25" s="115">
        <v>108</v>
      </c>
      <c r="AG25" s="115">
        <v>108</v>
      </c>
      <c r="AH25" s="115">
        <v>108</v>
      </c>
      <c r="AI25" s="115">
        <v>108</v>
      </c>
      <c r="AJ25" s="115">
        <v>108</v>
      </c>
      <c r="AK25" s="115">
        <v>108</v>
      </c>
      <c r="AL25" s="65"/>
      <c r="AM25" s="66"/>
      <c r="AN25" s="66"/>
      <c r="AO25" s="66" t="e">
        <f>#REF!</f>
        <v>#REF!</v>
      </c>
      <c r="AP25" s="66"/>
      <c r="AQ25" s="66"/>
      <c r="AR25" s="77"/>
      <c r="AS25" s="74" t="e">
        <f>#REF!</f>
        <v>#REF!</v>
      </c>
      <c r="AT25" s="78"/>
      <c r="AU25" s="59">
        <f t="shared" si="2"/>
        <v>72</v>
      </c>
      <c r="AV25" s="86"/>
      <c r="AW25" s="93"/>
      <c r="AX25" s="10"/>
      <c r="AY25" s="10"/>
    </row>
    <row r="26" spans="2:51" ht="19.5" customHeight="1">
      <c r="B26" s="190" t="s">
        <v>142</v>
      </c>
      <c r="C26" s="102" t="s">
        <v>57</v>
      </c>
      <c r="D26" s="257"/>
      <c r="E26" s="254" t="s">
        <v>7</v>
      </c>
      <c r="F26" s="255"/>
      <c r="G26" s="256"/>
      <c r="H26" s="114"/>
      <c r="I26" s="115"/>
      <c r="J26" s="124"/>
      <c r="K26" s="125"/>
      <c r="L26" s="115"/>
      <c r="M26" s="117"/>
      <c r="N26" s="117"/>
      <c r="O26" s="117"/>
      <c r="P26" s="117">
        <v>72</v>
      </c>
      <c r="Q26" s="119"/>
      <c r="R26" s="114"/>
      <c r="S26" s="126"/>
      <c r="T26" s="115"/>
      <c r="U26" s="116"/>
      <c r="V26" s="117"/>
      <c r="W26" s="117"/>
      <c r="X26" s="117"/>
      <c r="Y26" s="117"/>
      <c r="Z26" s="117"/>
      <c r="AA26" s="119"/>
      <c r="AB26" s="118"/>
      <c r="AC26" s="115">
        <v>72</v>
      </c>
      <c r="AD26" s="116"/>
      <c r="AE26" s="117"/>
      <c r="AF26" s="117"/>
      <c r="AG26" s="117"/>
      <c r="AH26" s="117"/>
      <c r="AI26" s="117"/>
      <c r="AJ26" s="119"/>
      <c r="AK26" s="118"/>
      <c r="AL26" s="65"/>
      <c r="AM26" s="66"/>
      <c r="AN26" s="66"/>
      <c r="AO26" s="66" t="e">
        <f>#REF!</f>
        <v>#REF!</v>
      </c>
      <c r="AP26" s="66"/>
      <c r="AQ26" s="66"/>
      <c r="AR26" s="77"/>
      <c r="AS26" s="74" t="e">
        <f>#REF!</f>
        <v>#REF!</v>
      </c>
      <c r="AT26" s="78"/>
      <c r="AU26" s="59">
        <f t="shared" si="2"/>
        <v>72</v>
      </c>
      <c r="AV26" s="86"/>
      <c r="AW26" s="93"/>
      <c r="AX26" s="10"/>
      <c r="AY26" s="10"/>
    </row>
    <row r="27" spans="2:51" ht="19.5" customHeight="1" thickBot="1">
      <c r="B27" s="189" t="s">
        <v>143</v>
      </c>
      <c r="C27" s="127" t="s">
        <v>58</v>
      </c>
      <c r="D27" s="123" t="s">
        <v>7</v>
      </c>
      <c r="E27" s="112"/>
      <c r="F27" s="94"/>
      <c r="G27" s="113"/>
      <c r="H27" s="114"/>
      <c r="I27" s="115"/>
      <c r="J27" s="116"/>
      <c r="K27" s="125"/>
      <c r="L27" s="122"/>
      <c r="M27" s="117"/>
      <c r="N27" s="117"/>
      <c r="O27" s="117"/>
      <c r="P27" s="117"/>
      <c r="Q27" s="121"/>
      <c r="R27" s="126"/>
      <c r="S27" s="126">
        <v>6</v>
      </c>
      <c r="T27" s="115"/>
      <c r="U27" s="116"/>
      <c r="V27" s="117"/>
      <c r="W27" s="117"/>
      <c r="X27" s="117"/>
      <c r="Y27" s="117"/>
      <c r="Z27" s="117"/>
      <c r="AA27" s="119"/>
      <c r="AB27" s="118"/>
      <c r="AC27" s="115"/>
      <c r="AD27" s="116"/>
      <c r="AE27" s="117"/>
      <c r="AF27" s="117"/>
      <c r="AG27" s="117"/>
      <c r="AH27" s="117"/>
      <c r="AI27" s="117"/>
      <c r="AJ27" s="119"/>
      <c r="AK27" s="118"/>
      <c r="AL27" s="65"/>
      <c r="AM27" s="66"/>
      <c r="AN27" s="66"/>
      <c r="AO27" s="66"/>
      <c r="AP27" s="66"/>
      <c r="AQ27" s="66"/>
      <c r="AR27" s="77"/>
      <c r="AS27" s="74"/>
      <c r="AT27" s="78"/>
      <c r="AU27" s="59">
        <f t="shared" si="2"/>
        <v>0</v>
      </c>
      <c r="AV27" s="86"/>
      <c r="AW27" s="93"/>
      <c r="AX27" s="10"/>
      <c r="AY27" s="10"/>
    </row>
    <row r="28" spans="2:51" ht="30" customHeight="1" thickBot="1">
      <c r="B28" s="289" t="s">
        <v>144</v>
      </c>
      <c r="C28" s="306" t="s">
        <v>167</v>
      </c>
      <c r="D28" s="290"/>
      <c r="E28" s="291" t="s">
        <v>8</v>
      </c>
      <c r="F28" s="292" t="s">
        <v>29</v>
      </c>
      <c r="G28" s="293">
        <v>0</v>
      </c>
      <c r="H28" s="294"/>
      <c r="I28" s="295">
        <f aca="true" t="shared" si="8" ref="I28:AB28">SUM(I29,I30,I31)</f>
        <v>52</v>
      </c>
      <c r="J28" s="295">
        <f t="shared" si="8"/>
        <v>0</v>
      </c>
      <c r="K28" s="295">
        <f t="shared" si="8"/>
        <v>7</v>
      </c>
      <c r="L28" s="295">
        <f t="shared" si="8"/>
        <v>45</v>
      </c>
      <c r="M28" s="295">
        <f t="shared" si="8"/>
        <v>20</v>
      </c>
      <c r="N28" s="295">
        <f t="shared" si="8"/>
        <v>25</v>
      </c>
      <c r="O28" s="295">
        <f t="shared" si="8"/>
        <v>0</v>
      </c>
      <c r="P28" s="295">
        <f t="shared" si="8"/>
        <v>72</v>
      </c>
      <c r="Q28" s="295">
        <f t="shared" si="8"/>
        <v>0</v>
      </c>
      <c r="R28" s="295">
        <f t="shared" si="8"/>
        <v>0</v>
      </c>
      <c r="S28" s="295">
        <f t="shared" si="8"/>
        <v>0</v>
      </c>
      <c r="T28" s="295">
        <f t="shared" si="8"/>
        <v>88</v>
      </c>
      <c r="U28" s="295">
        <f t="shared" si="8"/>
        <v>0</v>
      </c>
      <c r="V28" s="295">
        <f t="shared" si="8"/>
        <v>0</v>
      </c>
      <c r="W28" s="295">
        <f t="shared" si="8"/>
        <v>0</v>
      </c>
      <c r="X28" s="295">
        <f t="shared" si="8"/>
        <v>0</v>
      </c>
      <c r="Y28" s="295">
        <f t="shared" si="8"/>
        <v>0</v>
      </c>
      <c r="Z28" s="295">
        <f t="shared" si="8"/>
        <v>0</v>
      </c>
      <c r="AA28" s="295">
        <f t="shared" si="8"/>
        <v>0</v>
      </c>
      <c r="AB28" s="295">
        <f t="shared" si="8"/>
        <v>0</v>
      </c>
      <c r="AC28" s="295">
        <f>SUM(AC29,AC30,AC31)</f>
        <v>36</v>
      </c>
      <c r="AD28" s="295">
        <f aca="true" t="shared" si="9" ref="AD28:AK28">SUM(AD29,AD30,AD31)</f>
        <v>0</v>
      </c>
      <c r="AE28" s="295">
        <f t="shared" si="9"/>
        <v>0</v>
      </c>
      <c r="AF28" s="295">
        <f t="shared" si="9"/>
        <v>0</v>
      </c>
      <c r="AG28" s="295">
        <f t="shared" si="9"/>
        <v>0</v>
      </c>
      <c r="AH28" s="295">
        <f t="shared" si="9"/>
        <v>0</v>
      </c>
      <c r="AI28" s="295">
        <f t="shared" si="9"/>
        <v>0</v>
      </c>
      <c r="AJ28" s="295">
        <f t="shared" si="9"/>
        <v>0</v>
      </c>
      <c r="AK28" s="295">
        <f t="shared" si="9"/>
        <v>0</v>
      </c>
      <c r="AL28" s="296"/>
      <c r="AM28" s="297"/>
      <c r="AN28" s="297"/>
      <c r="AO28" s="297"/>
      <c r="AP28" s="298"/>
      <c r="AQ28" s="297"/>
      <c r="AR28" s="299"/>
      <c r="AS28" s="300"/>
      <c r="AT28" s="301"/>
      <c r="AU28" s="59">
        <f t="shared" si="2"/>
        <v>124</v>
      </c>
      <c r="AV28" s="86"/>
      <c r="AW28" s="93"/>
      <c r="AX28" s="10"/>
      <c r="AY28" s="10"/>
    </row>
    <row r="29" spans="2:51" ht="25.5">
      <c r="B29" s="188" t="s">
        <v>145</v>
      </c>
      <c r="C29" s="100" t="s">
        <v>168</v>
      </c>
      <c r="D29" s="1"/>
      <c r="E29" s="79" t="s">
        <v>27</v>
      </c>
      <c r="F29" s="85"/>
      <c r="G29" s="80"/>
      <c r="H29" s="78"/>
      <c r="I29" s="64">
        <f>SUM(L29,K29)</f>
        <v>52</v>
      </c>
      <c r="J29" s="65"/>
      <c r="K29" s="128">
        <v>7</v>
      </c>
      <c r="L29" s="64">
        <f>SUM(N29,M29)</f>
        <v>45</v>
      </c>
      <c r="M29" s="66">
        <v>20</v>
      </c>
      <c r="N29" s="66">
        <v>25</v>
      </c>
      <c r="O29" s="66"/>
      <c r="P29" s="66"/>
      <c r="Q29" s="77"/>
      <c r="R29" s="129"/>
      <c r="S29" s="82"/>
      <c r="T29" s="65">
        <v>52</v>
      </c>
      <c r="U29" s="65"/>
      <c r="V29" s="66"/>
      <c r="W29" s="66"/>
      <c r="X29" s="66"/>
      <c r="Y29" s="66"/>
      <c r="Z29" s="66"/>
      <c r="AA29" s="77"/>
      <c r="AB29" s="74"/>
      <c r="AC29" s="64"/>
      <c r="AD29" s="65"/>
      <c r="AE29" s="66"/>
      <c r="AF29" s="66"/>
      <c r="AG29" s="66"/>
      <c r="AH29" s="66"/>
      <c r="AI29" s="66"/>
      <c r="AJ29" s="77"/>
      <c r="AK29" s="74"/>
      <c r="AL29" s="65"/>
      <c r="AM29" s="66"/>
      <c r="AN29" s="66"/>
      <c r="AO29" s="66"/>
      <c r="AP29" s="66"/>
      <c r="AQ29" s="66"/>
      <c r="AR29" s="77"/>
      <c r="AS29" s="74"/>
      <c r="AT29" s="78"/>
      <c r="AU29" s="59">
        <f t="shared" si="2"/>
        <v>52</v>
      </c>
      <c r="AV29" s="86"/>
      <c r="AW29" s="93"/>
      <c r="AX29" s="10"/>
      <c r="AY29" s="10"/>
    </row>
    <row r="30" spans="2:51" ht="18" customHeight="1">
      <c r="B30" s="190" t="s">
        <v>59</v>
      </c>
      <c r="C30" s="102" t="s">
        <v>56</v>
      </c>
      <c r="D30" s="1"/>
      <c r="E30" s="79"/>
      <c r="F30" s="85" t="s">
        <v>27</v>
      </c>
      <c r="G30" s="80"/>
      <c r="H30" s="78"/>
      <c r="I30" s="64"/>
      <c r="J30" s="65"/>
      <c r="K30" s="128"/>
      <c r="L30" s="64"/>
      <c r="M30" s="66"/>
      <c r="N30" s="66"/>
      <c r="O30" s="66"/>
      <c r="P30" s="66">
        <v>36</v>
      </c>
      <c r="Q30" s="77"/>
      <c r="R30" s="129"/>
      <c r="S30" s="78"/>
      <c r="T30" s="65">
        <v>36</v>
      </c>
      <c r="U30" s="65"/>
      <c r="V30" s="66"/>
      <c r="W30" s="66"/>
      <c r="X30" s="66"/>
      <c r="Y30" s="66"/>
      <c r="Z30" s="66"/>
      <c r="AA30" s="77"/>
      <c r="AB30" s="74"/>
      <c r="AC30" s="64"/>
      <c r="AD30" s="65"/>
      <c r="AE30" s="66"/>
      <c r="AF30" s="66"/>
      <c r="AG30" s="66"/>
      <c r="AH30" s="66"/>
      <c r="AI30" s="66"/>
      <c r="AJ30" s="77"/>
      <c r="AK30" s="74"/>
      <c r="AL30" s="65"/>
      <c r="AM30" s="66"/>
      <c r="AN30" s="66"/>
      <c r="AO30" s="66"/>
      <c r="AP30" s="66"/>
      <c r="AQ30" s="66"/>
      <c r="AR30" s="77"/>
      <c r="AS30" s="74"/>
      <c r="AT30" s="78"/>
      <c r="AU30" s="59">
        <f t="shared" si="2"/>
        <v>36</v>
      </c>
      <c r="AV30" s="86"/>
      <c r="AW30" s="93"/>
      <c r="AX30" s="10"/>
      <c r="AY30" s="10"/>
    </row>
    <row r="31" spans="2:51" ht="21.75" customHeight="1">
      <c r="B31" s="190" t="s">
        <v>60</v>
      </c>
      <c r="C31" s="102" t="s">
        <v>57</v>
      </c>
      <c r="D31" s="1"/>
      <c r="E31" s="79"/>
      <c r="F31" s="85" t="s">
        <v>7</v>
      </c>
      <c r="G31" s="80"/>
      <c r="H31" s="78"/>
      <c r="I31" s="64">
        <f>SUM(L31,K31)</f>
        <v>0</v>
      </c>
      <c r="J31" s="65"/>
      <c r="K31" s="128"/>
      <c r="L31" s="64"/>
      <c r="M31" s="66"/>
      <c r="N31" s="66"/>
      <c r="O31" s="66"/>
      <c r="P31" s="66">
        <v>36</v>
      </c>
      <c r="Q31" s="77"/>
      <c r="R31" s="129"/>
      <c r="S31" s="78"/>
      <c r="T31" s="65"/>
      <c r="U31" s="65"/>
      <c r="V31" s="66"/>
      <c r="W31" s="66"/>
      <c r="X31" s="66"/>
      <c r="Y31" s="66"/>
      <c r="Z31" s="66"/>
      <c r="AA31" s="77"/>
      <c r="AB31" s="74"/>
      <c r="AC31" s="64">
        <v>36</v>
      </c>
      <c r="AD31" s="65"/>
      <c r="AE31" s="66"/>
      <c r="AF31" s="66"/>
      <c r="AG31" s="66"/>
      <c r="AH31" s="66"/>
      <c r="AI31" s="66"/>
      <c r="AJ31" s="77"/>
      <c r="AK31" s="74"/>
      <c r="AL31" s="65"/>
      <c r="AM31" s="66"/>
      <c r="AN31" s="66"/>
      <c r="AO31" s="66"/>
      <c r="AP31" s="66"/>
      <c r="AQ31" s="66"/>
      <c r="AR31" s="77"/>
      <c r="AS31" s="74"/>
      <c r="AT31" s="78"/>
      <c r="AU31" s="59">
        <f t="shared" si="2"/>
        <v>36</v>
      </c>
      <c r="AV31" s="86"/>
      <c r="AW31" s="93"/>
      <c r="AX31" s="10"/>
      <c r="AY31" s="10"/>
    </row>
    <row r="32" spans="2:51" ht="16.5" customHeight="1">
      <c r="B32" s="310" t="s">
        <v>16</v>
      </c>
      <c r="C32" s="311" t="s">
        <v>169</v>
      </c>
      <c r="D32" s="312" t="s">
        <v>127</v>
      </c>
      <c r="E32" s="313" t="s">
        <v>8</v>
      </c>
      <c r="F32" s="313" t="s">
        <v>27</v>
      </c>
      <c r="G32" s="314"/>
      <c r="H32" s="315"/>
      <c r="I32" s="315">
        <f aca="true" t="shared" si="10" ref="I32:AB32">SUM(I33,I34,I35,I36)</f>
        <v>68</v>
      </c>
      <c r="J32" s="315">
        <f t="shared" si="10"/>
        <v>0</v>
      </c>
      <c r="K32" s="315">
        <f t="shared" si="10"/>
        <v>10</v>
      </c>
      <c r="L32" s="315">
        <f t="shared" si="10"/>
        <v>58</v>
      </c>
      <c r="M32" s="315">
        <f t="shared" si="10"/>
        <v>28</v>
      </c>
      <c r="N32" s="315">
        <f t="shared" si="10"/>
        <v>30</v>
      </c>
      <c r="O32" s="315">
        <f t="shared" si="10"/>
        <v>0</v>
      </c>
      <c r="P32" s="315">
        <f t="shared" si="10"/>
        <v>144</v>
      </c>
      <c r="Q32" s="315">
        <f t="shared" si="10"/>
        <v>0</v>
      </c>
      <c r="R32" s="315">
        <f t="shared" si="10"/>
        <v>10</v>
      </c>
      <c r="S32" s="315">
        <f t="shared" si="10"/>
        <v>6</v>
      </c>
      <c r="T32" s="315">
        <f t="shared" si="10"/>
        <v>84</v>
      </c>
      <c r="U32" s="315">
        <f t="shared" si="10"/>
        <v>0</v>
      </c>
      <c r="V32" s="315">
        <f t="shared" si="10"/>
        <v>0</v>
      </c>
      <c r="W32" s="315">
        <f t="shared" si="10"/>
        <v>0</v>
      </c>
      <c r="X32" s="315">
        <f t="shared" si="10"/>
        <v>0</v>
      </c>
      <c r="Y32" s="315">
        <f t="shared" si="10"/>
        <v>0</v>
      </c>
      <c r="Z32" s="315">
        <f t="shared" si="10"/>
        <v>0</v>
      </c>
      <c r="AA32" s="315">
        <f t="shared" si="10"/>
        <v>0</v>
      </c>
      <c r="AB32" s="315">
        <f t="shared" si="10"/>
        <v>0</v>
      </c>
      <c r="AC32" s="315">
        <f>SUM(AC33,AC34,AC35,AC36)</f>
        <v>128</v>
      </c>
      <c r="AD32" s="140"/>
      <c r="AE32" s="147"/>
      <c r="AF32" s="147"/>
      <c r="AG32" s="147"/>
      <c r="AH32" s="147"/>
      <c r="AI32" s="147"/>
      <c r="AJ32" s="130"/>
      <c r="AK32" s="130"/>
      <c r="AL32" s="65"/>
      <c r="AM32" s="66"/>
      <c r="AN32" s="66"/>
      <c r="AO32" s="66"/>
      <c r="AP32" s="66"/>
      <c r="AQ32" s="66"/>
      <c r="AR32" s="77"/>
      <c r="AS32" s="74"/>
      <c r="AT32" s="78"/>
      <c r="AU32" s="59">
        <f t="shared" si="2"/>
        <v>212</v>
      </c>
      <c r="AV32" s="86"/>
      <c r="AW32" s="93"/>
      <c r="AX32" s="10"/>
      <c r="AY32" s="10"/>
    </row>
    <row r="33" spans="2:51" ht="16.5" customHeight="1">
      <c r="B33" s="283" t="s">
        <v>17</v>
      </c>
      <c r="C33" s="267" t="s">
        <v>170</v>
      </c>
      <c r="D33" s="246"/>
      <c r="E33" s="79" t="s">
        <v>7</v>
      </c>
      <c r="F33" s="79"/>
      <c r="G33" s="247"/>
      <c r="H33" s="66"/>
      <c r="I33" s="317">
        <f>SUM(L33,K33)</f>
        <v>68</v>
      </c>
      <c r="J33" s="66"/>
      <c r="K33" s="128">
        <v>10</v>
      </c>
      <c r="L33" s="66">
        <f>SUM(N33,M33)</f>
        <v>58</v>
      </c>
      <c r="M33" s="66">
        <v>28</v>
      </c>
      <c r="N33" s="66">
        <v>30</v>
      </c>
      <c r="O33" s="66"/>
      <c r="P33" s="66"/>
      <c r="Q33" s="66"/>
      <c r="R33" s="66">
        <v>10</v>
      </c>
      <c r="S33" s="66"/>
      <c r="T33" s="66">
        <v>48</v>
      </c>
      <c r="U33" s="66"/>
      <c r="V33" s="66"/>
      <c r="W33" s="66"/>
      <c r="X33" s="66"/>
      <c r="Y33" s="66"/>
      <c r="Z33" s="66"/>
      <c r="AA33" s="66"/>
      <c r="AB33" s="66"/>
      <c r="AC33" s="66">
        <v>20</v>
      </c>
      <c r="AD33" s="140"/>
      <c r="AE33" s="147"/>
      <c r="AF33" s="147"/>
      <c r="AG33" s="147"/>
      <c r="AH33" s="147"/>
      <c r="AI33" s="147"/>
      <c r="AJ33" s="130"/>
      <c r="AK33" s="130"/>
      <c r="AL33" s="65"/>
      <c r="AM33" s="66"/>
      <c r="AN33" s="66"/>
      <c r="AO33" s="66"/>
      <c r="AP33" s="66"/>
      <c r="AQ33" s="66"/>
      <c r="AR33" s="77"/>
      <c r="AS33" s="74"/>
      <c r="AT33" s="78"/>
      <c r="AU33" s="59">
        <f t="shared" si="2"/>
        <v>68</v>
      </c>
      <c r="AV33" s="86"/>
      <c r="AW33" s="93"/>
      <c r="AX33" s="10"/>
      <c r="AY33" s="10"/>
    </row>
    <row r="34" spans="2:51" ht="16.5" customHeight="1">
      <c r="B34" s="283" t="s">
        <v>146</v>
      </c>
      <c r="C34" s="267" t="s">
        <v>56</v>
      </c>
      <c r="D34" s="246"/>
      <c r="E34" s="79" t="s">
        <v>7</v>
      </c>
      <c r="F34" s="79" t="s">
        <v>27</v>
      </c>
      <c r="G34" s="247"/>
      <c r="H34" s="66"/>
      <c r="I34" s="66"/>
      <c r="J34" s="66"/>
      <c r="K34" s="128"/>
      <c r="L34" s="66"/>
      <c r="M34" s="66"/>
      <c r="N34" s="66"/>
      <c r="O34" s="66"/>
      <c r="P34" s="66">
        <v>72</v>
      </c>
      <c r="Q34" s="66"/>
      <c r="R34" s="66"/>
      <c r="S34" s="66"/>
      <c r="T34" s="66">
        <v>36</v>
      </c>
      <c r="U34" s="66"/>
      <c r="V34" s="66"/>
      <c r="W34" s="66"/>
      <c r="X34" s="66"/>
      <c r="Y34" s="66"/>
      <c r="Z34" s="66"/>
      <c r="AA34" s="66"/>
      <c r="AB34" s="66"/>
      <c r="AC34" s="66">
        <v>36</v>
      </c>
      <c r="AD34" s="140"/>
      <c r="AE34" s="147"/>
      <c r="AF34" s="147"/>
      <c r="AG34" s="147"/>
      <c r="AH34" s="147"/>
      <c r="AI34" s="147"/>
      <c r="AJ34" s="130"/>
      <c r="AK34" s="130"/>
      <c r="AL34" s="65"/>
      <c r="AM34" s="66"/>
      <c r="AN34" s="66"/>
      <c r="AO34" s="66"/>
      <c r="AP34" s="66"/>
      <c r="AQ34" s="66"/>
      <c r="AR34" s="77"/>
      <c r="AS34" s="74"/>
      <c r="AT34" s="78"/>
      <c r="AU34" s="59">
        <f t="shared" si="2"/>
        <v>72</v>
      </c>
      <c r="AV34" s="86"/>
      <c r="AW34" s="93"/>
      <c r="AX34" s="10"/>
      <c r="AY34" s="10"/>
    </row>
    <row r="35" spans="2:51" ht="16.5" customHeight="1">
      <c r="B35" s="283" t="s">
        <v>128</v>
      </c>
      <c r="C35" s="267" t="s">
        <v>57</v>
      </c>
      <c r="D35" s="246"/>
      <c r="E35" s="79" t="s">
        <v>7</v>
      </c>
      <c r="F35" s="79"/>
      <c r="G35" s="247"/>
      <c r="H35" s="66"/>
      <c r="I35" s="66"/>
      <c r="J35" s="66"/>
      <c r="K35" s="128"/>
      <c r="L35" s="66"/>
      <c r="M35" s="66"/>
      <c r="N35" s="66"/>
      <c r="O35" s="66"/>
      <c r="P35" s="66">
        <v>72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>
        <v>72</v>
      </c>
      <c r="AD35" s="140"/>
      <c r="AE35" s="147"/>
      <c r="AF35" s="147"/>
      <c r="AG35" s="147"/>
      <c r="AH35" s="147"/>
      <c r="AI35" s="147"/>
      <c r="AJ35" s="130"/>
      <c r="AK35" s="130"/>
      <c r="AL35" s="65"/>
      <c r="AM35" s="66"/>
      <c r="AN35" s="66"/>
      <c r="AO35" s="66"/>
      <c r="AP35" s="66"/>
      <c r="AQ35" s="66"/>
      <c r="AR35" s="77"/>
      <c r="AS35" s="74"/>
      <c r="AT35" s="78"/>
      <c r="AU35" s="59">
        <f t="shared" si="2"/>
        <v>72</v>
      </c>
      <c r="AV35" s="86"/>
      <c r="AW35" s="93"/>
      <c r="AX35" s="10"/>
      <c r="AY35" s="10"/>
    </row>
    <row r="36" spans="2:51" ht="16.5" customHeight="1">
      <c r="B36" s="283" t="s">
        <v>147</v>
      </c>
      <c r="C36" s="267" t="s">
        <v>58</v>
      </c>
      <c r="D36" s="246" t="s">
        <v>7</v>
      </c>
      <c r="E36" s="79"/>
      <c r="F36" s="79"/>
      <c r="G36" s="247"/>
      <c r="H36" s="66"/>
      <c r="I36" s="66"/>
      <c r="J36" s="66"/>
      <c r="K36" s="128"/>
      <c r="L36" s="66"/>
      <c r="M36" s="66"/>
      <c r="N36" s="66"/>
      <c r="O36" s="66"/>
      <c r="P36" s="66"/>
      <c r="Q36" s="66"/>
      <c r="R36" s="66"/>
      <c r="S36" s="66">
        <v>6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140"/>
      <c r="AE36" s="147"/>
      <c r="AF36" s="147"/>
      <c r="AG36" s="147"/>
      <c r="AH36" s="147"/>
      <c r="AI36" s="147"/>
      <c r="AJ36" s="130"/>
      <c r="AK36" s="130"/>
      <c r="AL36" s="65"/>
      <c r="AM36" s="66"/>
      <c r="AN36" s="66"/>
      <c r="AO36" s="66"/>
      <c r="AP36" s="66"/>
      <c r="AQ36" s="66"/>
      <c r="AR36" s="77"/>
      <c r="AS36" s="74"/>
      <c r="AT36" s="78"/>
      <c r="AU36" s="59">
        <f t="shared" si="2"/>
        <v>0</v>
      </c>
      <c r="AV36" s="86"/>
      <c r="AW36" s="93"/>
      <c r="AX36" s="10"/>
      <c r="AY36" s="10"/>
    </row>
    <row r="37" spans="2:51" ht="33" customHeight="1">
      <c r="B37" s="328" t="s">
        <v>171</v>
      </c>
      <c r="C37" s="325" t="s">
        <v>172</v>
      </c>
      <c r="D37" s="312" t="s">
        <v>127</v>
      </c>
      <c r="E37" s="313" t="s">
        <v>8</v>
      </c>
      <c r="F37" s="313"/>
      <c r="G37" s="314"/>
      <c r="H37" s="315"/>
      <c r="I37" s="315">
        <f aca="true" t="shared" si="11" ref="I37:AB37">SUM(I38,I39,I40,I41)</f>
        <v>144</v>
      </c>
      <c r="J37" s="315">
        <f t="shared" si="11"/>
        <v>0</v>
      </c>
      <c r="K37" s="315">
        <f t="shared" si="11"/>
        <v>4</v>
      </c>
      <c r="L37" s="315">
        <f t="shared" si="11"/>
        <v>140</v>
      </c>
      <c r="M37" s="315">
        <f t="shared" si="11"/>
        <v>70</v>
      </c>
      <c r="N37" s="315">
        <f t="shared" si="11"/>
        <v>70</v>
      </c>
      <c r="O37" s="315">
        <f t="shared" si="11"/>
        <v>0</v>
      </c>
      <c r="P37" s="315">
        <f t="shared" si="11"/>
        <v>180</v>
      </c>
      <c r="Q37" s="315">
        <f t="shared" si="11"/>
        <v>0</v>
      </c>
      <c r="R37" s="315">
        <f t="shared" si="11"/>
        <v>10</v>
      </c>
      <c r="S37" s="315">
        <f t="shared" si="11"/>
        <v>6</v>
      </c>
      <c r="T37" s="315">
        <f t="shared" si="11"/>
        <v>0</v>
      </c>
      <c r="U37" s="315">
        <f t="shared" si="11"/>
        <v>0</v>
      </c>
      <c r="V37" s="315">
        <f t="shared" si="11"/>
        <v>0</v>
      </c>
      <c r="W37" s="315">
        <f t="shared" si="11"/>
        <v>0</v>
      </c>
      <c r="X37" s="315">
        <f t="shared" si="11"/>
        <v>0</v>
      </c>
      <c r="Y37" s="315">
        <f t="shared" si="11"/>
        <v>0</v>
      </c>
      <c r="Z37" s="315">
        <f t="shared" si="11"/>
        <v>0</v>
      </c>
      <c r="AA37" s="315">
        <f t="shared" si="11"/>
        <v>0</v>
      </c>
      <c r="AB37" s="315">
        <f t="shared" si="11"/>
        <v>0</v>
      </c>
      <c r="AC37" s="315">
        <f>SUM(AC38,AC39,AC40,AC41)</f>
        <v>324</v>
      </c>
      <c r="AD37" s="140"/>
      <c r="AE37" s="147"/>
      <c r="AF37" s="147"/>
      <c r="AG37" s="147"/>
      <c r="AH37" s="147"/>
      <c r="AI37" s="147"/>
      <c r="AJ37" s="130"/>
      <c r="AK37" s="130"/>
      <c r="AL37" s="65"/>
      <c r="AM37" s="66"/>
      <c r="AN37" s="66"/>
      <c r="AO37" s="66"/>
      <c r="AP37" s="66"/>
      <c r="AQ37" s="66"/>
      <c r="AR37" s="77"/>
      <c r="AS37" s="74"/>
      <c r="AT37" s="78"/>
      <c r="AU37" s="59">
        <f t="shared" si="2"/>
        <v>324</v>
      </c>
      <c r="AV37" s="86"/>
      <c r="AW37" s="93"/>
      <c r="AX37" s="10"/>
      <c r="AY37" s="10"/>
    </row>
    <row r="38" spans="2:51" ht="16.5" customHeight="1">
      <c r="B38" s="330" t="s">
        <v>178</v>
      </c>
      <c r="C38" s="331" t="s">
        <v>179</v>
      </c>
      <c r="D38" s="246"/>
      <c r="E38" s="79" t="s">
        <v>7</v>
      </c>
      <c r="F38" s="79"/>
      <c r="G38" s="247"/>
      <c r="H38" s="66"/>
      <c r="I38" s="66">
        <f>SUM(L38,K38)</f>
        <v>144</v>
      </c>
      <c r="J38" s="66"/>
      <c r="K38" s="128">
        <v>4</v>
      </c>
      <c r="L38" s="66">
        <f>SUM(N38,M38)</f>
        <v>140</v>
      </c>
      <c r="M38" s="66">
        <v>70</v>
      </c>
      <c r="N38" s="66">
        <v>70</v>
      </c>
      <c r="O38" s="66"/>
      <c r="P38" s="66"/>
      <c r="Q38" s="66"/>
      <c r="R38" s="66">
        <v>10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>
        <v>144</v>
      </c>
      <c r="AD38" s="140"/>
      <c r="AE38" s="147"/>
      <c r="AF38" s="147"/>
      <c r="AG38" s="147"/>
      <c r="AH38" s="147"/>
      <c r="AI38" s="147"/>
      <c r="AJ38" s="130"/>
      <c r="AK38" s="130"/>
      <c r="AL38" s="65"/>
      <c r="AM38" s="66"/>
      <c r="AN38" s="66"/>
      <c r="AO38" s="66"/>
      <c r="AP38" s="66"/>
      <c r="AQ38" s="66"/>
      <c r="AR38" s="77"/>
      <c r="AS38" s="74"/>
      <c r="AT38" s="78"/>
      <c r="AU38" s="59">
        <f t="shared" si="2"/>
        <v>144</v>
      </c>
      <c r="AV38" s="86"/>
      <c r="AW38" s="93"/>
      <c r="AX38" s="10"/>
      <c r="AY38" s="10"/>
    </row>
    <row r="39" spans="2:51" ht="16.5" customHeight="1">
      <c r="B39" s="283" t="s">
        <v>173</v>
      </c>
      <c r="C39" s="267" t="s">
        <v>56</v>
      </c>
      <c r="D39" s="246"/>
      <c r="E39" s="79" t="s">
        <v>7</v>
      </c>
      <c r="F39" s="79"/>
      <c r="G39" s="247"/>
      <c r="H39" s="66"/>
      <c r="I39" s="66">
        <f>SUM(N39,M39,K39)</f>
        <v>0</v>
      </c>
      <c r="J39" s="66"/>
      <c r="K39" s="128"/>
      <c r="L39" s="66"/>
      <c r="M39" s="66"/>
      <c r="N39" s="66"/>
      <c r="O39" s="66"/>
      <c r="P39" s="66">
        <v>36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>
        <v>36</v>
      </c>
      <c r="AD39" s="140"/>
      <c r="AE39" s="147"/>
      <c r="AF39" s="147"/>
      <c r="AG39" s="147"/>
      <c r="AH39" s="147"/>
      <c r="AI39" s="147"/>
      <c r="AJ39" s="130"/>
      <c r="AK39" s="130"/>
      <c r="AL39" s="65"/>
      <c r="AM39" s="66"/>
      <c r="AN39" s="66"/>
      <c r="AO39" s="66"/>
      <c r="AP39" s="66"/>
      <c r="AQ39" s="66"/>
      <c r="AR39" s="77"/>
      <c r="AS39" s="74"/>
      <c r="AT39" s="78"/>
      <c r="AU39" s="59">
        <f t="shared" si="2"/>
        <v>36</v>
      </c>
      <c r="AV39" s="86"/>
      <c r="AW39" s="93"/>
      <c r="AX39" s="10"/>
      <c r="AY39" s="10"/>
    </row>
    <row r="40" spans="2:51" ht="16.5" customHeight="1">
      <c r="B40" s="283" t="s">
        <v>174</v>
      </c>
      <c r="C40" s="267" t="s">
        <v>57</v>
      </c>
      <c r="D40" s="246"/>
      <c r="E40" s="79" t="s">
        <v>7</v>
      </c>
      <c r="F40" s="79"/>
      <c r="G40" s="247"/>
      <c r="H40" s="66"/>
      <c r="I40" s="66">
        <f>SUM(N40,M40,K40)</f>
        <v>0</v>
      </c>
      <c r="J40" s="66"/>
      <c r="K40" s="128"/>
      <c r="L40" s="66"/>
      <c r="M40" s="66"/>
      <c r="N40" s="66"/>
      <c r="O40" s="66"/>
      <c r="P40" s="66">
        <v>144</v>
      </c>
      <c r="Q40" s="66"/>
      <c r="R40" s="66"/>
      <c r="S40" s="66"/>
      <c r="T40" s="66">
        <v>0</v>
      </c>
      <c r="U40" s="66"/>
      <c r="V40" s="66"/>
      <c r="W40" s="66"/>
      <c r="X40" s="66"/>
      <c r="Y40" s="66"/>
      <c r="Z40" s="66"/>
      <c r="AA40" s="66"/>
      <c r="AB40" s="66"/>
      <c r="AC40" s="66">
        <v>144</v>
      </c>
      <c r="AD40" s="140"/>
      <c r="AE40" s="147"/>
      <c r="AF40" s="147"/>
      <c r="AG40" s="147"/>
      <c r="AH40" s="147"/>
      <c r="AI40" s="147"/>
      <c r="AJ40" s="130"/>
      <c r="AK40" s="130"/>
      <c r="AL40" s="65"/>
      <c r="AM40" s="66"/>
      <c r="AN40" s="66"/>
      <c r="AO40" s="66"/>
      <c r="AP40" s="66"/>
      <c r="AQ40" s="66"/>
      <c r="AR40" s="77"/>
      <c r="AS40" s="74"/>
      <c r="AT40" s="78"/>
      <c r="AU40" s="59">
        <f t="shared" si="2"/>
        <v>144</v>
      </c>
      <c r="AV40" s="86"/>
      <c r="AW40" s="93"/>
      <c r="AX40" s="10"/>
      <c r="AY40" s="10"/>
    </row>
    <row r="41" spans="2:51" ht="16.5" customHeight="1">
      <c r="B41" s="283" t="s">
        <v>175</v>
      </c>
      <c r="C41" s="267" t="s">
        <v>58</v>
      </c>
      <c r="D41" s="246" t="s">
        <v>7</v>
      </c>
      <c r="E41" s="79"/>
      <c r="F41" s="79"/>
      <c r="G41" s="247"/>
      <c r="H41" s="66"/>
      <c r="I41" s="66"/>
      <c r="J41" s="66"/>
      <c r="K41" s="128"/>
      <c r="L41" s="66"/>
      <c r="M41" s="66"/>
      <c r="N41" s="66"/>
      <c r="O41" s="66"/>
      <c r="P41" s="66"/>
      <c r="Q41" s="66"/>
      <c r="R41" s="66"/>
      <c r="S41" s="66">
        <v>6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140"/>
      <c r="AE41" s="147"/>
      <c r="AF41" s="147"/>
      <c r="AG41" s="147"/>
      <c r="AH41" s="147"/>
      <c r="AI41" s="147"/>
      <c r="AJ41" s="130"/>
      <c r="AK41" s="130"/>
      <c r="AL41" s="65"/>
      <c r="AM41" s="66"/>
      <c r="AN41" s="66"/>
      <c r="AO41" s="66"/>
      <c r="AP41" s="66"/>
      <c r="AQ41" s="66"/>
      <c r="AR41" s="77"/>
      <c r="AS41" s="74"/>
      <c r="AT41" s="78"/>
      <c r="AU41" s="59">
        <f t="shared" si="2"/>
        <v>0</v>
      </c>
      <c r="AV41" s="86"/>
      <c r="AW41" s="93"/>
      <c r="AX41" s="10"/>
      <c r="AY41" s="10"/>
    </row>
    <row r="42" spans="2:51" ht="27.75" customHeight="1">
      <c r="B42" s="324" t="s">
        <v>176</v>
      </c>
      <c r="C42" s="325" t="s">
        <v>177</v>
      </c>
      <c r="D42" s="312"/>
      <c r="E42" s="313" t="s">
        <v>27</v>
      </c>
      <c r="F42" s="313" t="s">
        <v>7</v>
      </c>
      <c r="G42" s="314"/>
      <c r="H42" s="315"/>
      <c r="I42" s="315">
        <f aca="true" t="shared" si="12" ref="I42:AB42">SUM(I43,I44,I45)</f>
        <v>52</v>
      </c>
      <c r="J42" s="315">
        <f t="shared" si="12"/>
        <v>0</v>
      </c>
      <c r="K42" s="315">
        <f t="shared" si="12"/>
        <v>12</v>
      </c>
      <c r="L42" s="315">
        <f t="shared" si="12"/>
        <v>40</v>
      </c>
      <c r="M42" s="315">
        <f t="shared" si="12"/>
        <v>20</v>
      </c>
      <c r="N42" s="315">
        <f t="shared" si="12"/>
        <v>20</v>
      </c>
      <c r="O42" s="315">
        <f t="shared" si="12"/>
        <v>0</v>
      </c>
      <c r="P42" s="315">
        <f t="shared" si="12"/>
        <v>72</v>
      </c>
      <c r="Q42" s="315">
        <f t="shared" si="12"/>
        <v>0</v>
      </c>
      <c r="R42" s="315">
        <f t="shared" si="12"/>
        <v>0</v>
      </c>
      <c r="S42" s="315">
        <f t="shared" si="12"/>
        <v>0</v>
      </c>
      <c r="T42" s="315">
        <f t="shared" si="12"/>
        <v>88</v>
      </c>
      <c r="U42" s="315">
        <f t="shared" si="12"/>
        <v>0</v>
      </c>
      <c r="V42" s="315">
        <f t="shared" si="12"/>
        <v>0</v>
      </c>
      <c r="W42" s="315">
        <f t="shared" si="12"/>
        <v>0</v>
      </c>
      <c r="X42" s="315">
        <f t="shared" si="12"/>
        <v>0</v>
      </c>
      <c r="Y42" s="315">
        <f t="shared" si="12"/>
        <v>0</v>
      </c>
      <c r="Z42" s="315">
        <f t="shared" si="12"/>
        <v>0</v>
      </c>
      <c r="AA42" s="315">
        <f t="shared" si="12"/>
        <v>0</v>
      </c>
      <c r="AB42" s="315">
        <f t="shared" si="12"/>
        <v>0</v>
      </c>
      <c r="AC42" s="315">
        <f>SUM(AC43,AC44,AC45)</f>
        <v>36</v>
      </c>
      <c r="AD42" s="140"/>
      <c r="AE42" s="147"/>
      <c r="AF42" s="147"/>
      <c r="AG42" s="147"/>
      <c r="AH42" s="147"/>
      <c r="AI42" s="147"/>
      <c r="AJ42" s="130"/>
      <c r="AK42" s="130"/>
      <c r="AL42" s="65"/>
      <c r="AM42" s="66"/>
      <c r="AN42" s="66"/>
      <c r="AO42" s="66"/>
      <c r="AP42" s="66"/>
      <c r="AQ42" s="66"/>
      <c r="AR42" s="77"/>
      <c r="AS42" s="74"/>
      <c r="AT42" s="78"/>
      <c r="AU42" s="59">
        <f t="shared" si="2"/>
        <v>124</v>
      </c>
      <c r="AV42" s="86"/>
      <c r="AW42" s="93"/>
      <c r="AX42" s="10"/>
      <c r="AY42" s="10"/>
    </row>
    <row r="43" spans="2:51" ht="32.25" customHeight="1">
      <c r="B43" s="326" t="s">
        <v>180</v>
      </c>
      <c r="C43" s="327" t="s">
        <v>181</v>
      </c>
      <c r="D43" s="246"/>
      <c r="E43" s="79" t="s">
        <v>27</v>
      </c>
      <c r="F43" s="79"/>
      <c r="G43" s="247"/>
      <c r="H43" s="66"/>
      <c r="I43" s="66">
        <f>SUM(L43,K43)</f>
        <v>52</v>
      </c>
      <c r="J43" s="66"/>
      <c r="K43" s="128">
        <v>12</v>
      </c>
      <c r="L43" s="66">
        <f>SUM(N43,M43)</f>
        <v>40</v>
      </c>
      <c r="M43" s="66">
        <v>20</v>
      </c>
      <c r="N43" s="66">
        <v>20</v>
      </c>
      <c r="O43" s="66"/>
      <c r="P43" s="66"/>
      <c r="Q43" s="66"/>
      <c r="R43" s="66"/>
      <c r="S43" s="66"/>
      <c r="T43" s="66">
        <v>52</v>
      </c>
      <c r="U43" s="66"/>
      <c r="V43" s="66"/>
      <c r="W43" s="66"/>
      <c r="X43" s="66"/>
      <c r="Y43" s="66"/>
      <c r="Z43" s="66"/>
      <c r="AA43" s="66"/>
      <c r="AB43" s="66"/>
      <c r="AC43" s="66"/>
      <c r="AD43" s="140"/>
      <c r="AE43" s="147"/>
      <c r="AF43" s="147"/>
      <c r="AG43" s="147"/>
      <c r="AH43" s="147"/>
      <c r="AI43" s="147"/>
      <c r="AJ43" s="130"/>
      <c r="AK43" s="130"/>
      <c r="AL43" s="65"/>
      <c r="AM43" s="66"/>
      <c r="AN43" s="66"/>
      <c r="AO43" s="66"/>
      <c r="AP43" s="66"/>
      <c r="AQ43" s="66"/>
      <c r="AR43" s="77"/>
      <c r="AS43" s="74"/>
      <c r="AT43" s="78"/>
      <c r="AU43" s="59">
        <f t="shared" si="2"/>
        <v>52</v>
      </c>
      <c r="AV43" s="86"/>
      <c r="AW43" s="93"/>
      <c r="AX43" s="10"/>
      <c r="AY43" s="10"/>
    </row>
    <row r="44" spans="2:51" ht="16.5" customHeight="1">
      <c r="B44" s="283" t="s">
        <v>182</v>
      </c>
      <c r="C44" s="267" t="s">
        <v>56</v>
      </c>
      <c r="D44" s="246"/>
      <c r="E44" s="79"/>
      <c r="F44" s="79" t="s">
        <v>27</v>
      </c>
      <c r="G44" s="247"/>
      <c r="H44" s="66"/>
      <c r="I44" s="66"/>
      <c r="J44" s="66"/>
      <c r="K44" s="128"/>
      <c r="L44" s="66"/>
      <c r="M44" s="66"/>
      <c r="N44" s="66"/>
      <c r="O44" s="66"/>
      <c r="P44" s="66">
        <v>36</v>
      </c>
      <c r="Q44" s="66"/>
      <c r="R44" s="66"/>
      <c r="S44" s="66"/>
      <c r="T44" s="66">
        <v>36</v>
      </c>
      <c r="U44" s="66"/>
      <c r="V44" s="66"/>
      <c r="W44" s="66"/>
      <c r="X44" s="66"/>
      <c r="Y44" s="66"/>
      <c r="Z44" s="66"/>
      <c r="AA44" s="66"/>
      <c r="AB44" s="66"/>
      <c r="AC44" s="66"/>
      <c r="AD44" s="140"/>
      <c r="AE44" s="147"/>
      <c r="AF44" s="147"/>
      <c r="AG44" s="147"/>
      <c r="AH44" s="147"/>
      <c r="AI44" s="147"/>
      <c r="AJ44" s="130"/>
      <c r="AK44" s="130"/>
      <c r="AL44" s="65"/>
      <c r="AM44" s="66"/>
      <c r="AN44" s="66"/>
      <c r="AO44" s="66"/>
      <c r="AP44" s="66"/>
      <c r="AQ44" s="66"/>
      <c r="AR44" s="77"/>
      <c r="AS44" s="74"/>
      <c r="AT44" s="78"/>
      <c r="AU44" s="59">
        <f t="shared" si="2"/>
        <v>36</v>
      </c>
      <c r="AV44" s="86"/>
      <c r="AW44" s="93"/>
      <c r="AX44" s="10"/>
      <c r="AY44" s="10"/>
    </row>
    <row r="45" spans="2:51" ht="16.5" customHeight="1">
      <c r="B45" s="283" t="s">
        <v>183</v>
      </c>
      <c r="C45" s="267" t="s">
        <v>57</v>
      </c>
      <c r="D45" s="246"/>
      <c r="E45" s="79"/>
      <c r="F45" s="79" t="s">
        <v>7</v>
      </c>
      <c r="G45" s="247"/>
      <c r="H45" s="66"/>
      <c r="I45" s="66"/>
      <c r="J45" s="66"/>
      <c r="K45" s="128"/>
      <c r="L45" s="66"/>
      <c r="M45" s="66"/>
      <c r="N45" s="66"/>
      <c r="O45" s="66"/>
      <c r="P45" s="66">
        <v>36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>
        <v>36</v>
      </c>
      <c r="AD45" s="140"/>
      <c r="AE45" s="147"/>
      <c r="AF45" s="147"/>
      <c r="AG45" s="147"/>
      <c r="AH45" s="147"/>
      <c r="AI45" s="147"/>
      <c r="AJ45" s="130"/>
      <c r="AK45" s="130"/>
      <c r="AL45" s="65"/>
      <c r="AM45" s="66"/>
      <c r="AN45" s="66"/>
      <c r="AO45" s="66"/>
      <c r="AP45" s="66"/>
      <c r="AQ45" s="66"/>
      <c r="AR45" s="77"/>
      <c r="AS45" s="74"/>
      <c r="AT45" s="78"/>
      <c r="AU45" s="59">
        <f t="shared" si="2"/>
        <v>36</v>
      </c>
      <c r="AV45" s="86"/>
      <c r="AW45" s="93"/>
      <c r="AX45" s="10"/>
      <c r="AY45" s="10"/>
    </row>
    <row r="46" spans="2:51" ht="16.5" customHeight="1">
      <c r="B46" s="328" t="s">
        <v>184</v>
      </c>
      <c r="C46" s="329" t="s">
        <v>185</v>
      </c>
      <c r="D46" s="312"/>
      <c r="E46" s="313" t="s">
        <v>27</v>
      </c>
      <c r="F46" s="313" t="s">
        <v>7</v>
      </c>
      <c r="G46" s="314"/>
      <c r="H46" s="315"/>
      <c r="I46" s="315">
        <f aca="true" t="shared" si="13" ref="I46:AB46">SUM(I47,I48,I49)</f>
        <v>76</v>
      </c>
      <c r="J46" s="315">
        <f t="shared" si="13"/>
        <v>0</v>
      </c>
      <c r="K46" s="315">
        <f t="shared" si="13"/>
        <v>16</v>
      </c>
      <c r="L46" s="315">
        <f t="shared" si="13"/>
        <v>60</v>
      </c>
      <c r="M46" s="315">
        <f t="shared" si="13"/>
        <v>30</v>
      </c>
      <c r="N46" s="315">
        <f t="shared" si="13"/>
        <v>30</v>
      </c>
      <c r="O46" s="315">
        <f t="shared" si="13"/>
        <v>0</v>
      </c>
      <c r="P46" s="315">
        <f t="shared" si="13"/>
        <v>72</v>
      </c>
      <c r="Q46" s="315">
        <f t="shared" si="13"/>
        <v>0</v>
      </c>
      <c r="R46" s="315">
        <f t="shared" si="13"/>
        <v>0</v>
      </c>
      <c r="S46" s="315">
        <f t="shared" si="13"/>
        <v>0</v>
      </c>
      <c r="T46" s="315">
        <f t="shared" si="13"/>
        <v>76</v>
      </c>
      <c r="U46" s="315">
        <f t="shared" si="13"/>
        <v>0</v>
      </c>
      <c r="V46" s="315">
        <f t="shared" si="13"/>
        <v>0</v>
      </c>
      <c r="W46" s="315">
        <f t="shared" si="13"/>
        <v>0</v>
      </c>
      <c r="X46" s="315">
        <f t="shared" si="13"/>
        <v>0</v>
      </c>
      <c r="Y46" s="315">
        <f t="shared" si="13"/>
        <v>0</v>
      </c>
      <c r="Z46" s="315">
        <f t="shared" si="13"/>
        <v>0</v>
      </c>
      <c r="AA46" s="315">
        <f t="shared" si="13"/>
        <v>0</v>
      </c>
      <c r="AB46" s="315">
        <f t="shared" si="13"/>
        <v>0</v>
      </c>
      <c r="AC46" s="315">
        <f>SUM(AC47,AC48,AC49)</f>
        <v>72</v>
      </c>
      <c r="AD46" s="140"/>
      <c r="AE46" s="147"/>
      <c r="AF46" s="147"/>
      <c r="AG46" s="147"/>
      <c r="AH46" s="147"/>
      <c r="AI46" s="147"/>
      <c r="AJ46" s="130"/>
      <c r="AK46" s="130"/>
      <c r="AL46" s="65"/>
      <c r="AM46" s="66"/>
      <c r="AN46" s="66"/>
      <c r="AO46" s="66"/>
      <c r="AP46" s="66"/>
      <c r="AQ46" s="66"/>
      <c r="AR46" s="77"/>
      <c r="AS46" s="74"/>
      <c r="AT46" s="78"/>
      <c r="AU46" s="59">
        <f>SUM(AC46,T46)</f>
        <v>148</v>
      </c>
      <c r="AV46" s="86"/>
      <c r="AW46" s="93"/>
      <c r="AX46" s="10"/>
      <c r="AY46" s="10"/>
    </row>
    <row r="47" spans="2:51" ht="16.5" customHeight="1">
      <c r="B47" s="330" t="s">
        <v>186</v>
      </c>
      <c r="C47" s="331" t="s">
        <v>187</v>
      </c>
      <c r="D47" s="246"/>
      <c r="E47" s="79" t="s">
        <v>27</v>
      </c>
      <c r="F47" s="79"/>
      <c r="G47" s="247"/>
      <c r="H47" s="66"/>
      <c r="I47" s="66">
        <f>SUM(L47,K47)</f>
        <v>76</v>
      </c>
      <c r="J47" s="66"/>
      <c r="K47" s="128">
        <v>16</v>
      </c>
      <c r="L47" s="66">
        <f>SUM(N47,M47)</f>
        <v>60</v>
      </c>
      <c r="M47" s="66">
        <v>30</v>
      </c>
      <c r="N47" s="66">
        <v>30</v>
      </c>
      <c r="O47" s="66"/>
      <c r="P47" s="66"/>
      <c r="Q47" s="66"/>
      <c r="R47" s="66"/>
      <c r="S47" s="66"/>
      <c r="T47" s="66">
        <v>76</v>
      </c>
      <c r="U47" s="66"/>
      <c r="V47" s="66"/>
      <c r="W47" s="66"/>
      <c r="X47" s="66"/>
      <c r="Y47" s="66"/>
      <c r="Z47" s="66"/>
      <c r="AA47" s="66"/>
      <c r="AB47" s="66"/>
      <c r="AC47" s="66"/>
      <c r="AD47" s="140"/>
      <c r="AE47" s="147"/>
      <c r="AF47" s="147"/>
      <c r="AG47" s="147"/>
      <c r="AH47" s="147"/>
      <c r="AI47" s="147"/>
      <c r="AJ47" s="130"/>
      <c r="AK47" s="130"/>
      <c r="AL47" s="65"/>
      <c r="AM47" s="66"/>
      <c r="AN47" s="66"/>
      <c r="AO47" s="66"/>
      <c r="AP47" s="66"/>
      <c r="AQ47" s="66"/>
      <c r="AR47" s="77"/>
      <c r="AS47" s="74"/>
      <c r="AT47" s="78"/>
      <c r="AU47" s="59">
        <f t="shared" si="2"/>
        <v>76</v>
      </c>
      <c r="AV47" s="86"/>
      <c r="AW47" s="93"/>
      <c r="AX47" s="10"/>
      <c r="AY47" s="10"/>
    </row>
    <row r="48" spans="2:51" ht="16.5" customHeight="1">
      <c r="B48" s="332" t="s">
        <v>190</v>
      </c>
      <c r="C48" s="267" t="s">
        <v>56</v>
      </c>
      <c r="D48" s="246"/>
      <c r="E48" s="79"/>
      <c r="F48" s="79" t="s">
        <v>7</v>
      </c>
      <c r="G48" s="247"/>
      <c r="H48" s="66"/>
      <c r="I48" s="66"/>
      <c r="J48" s="66"/>
      <c r="K48" s="128"/>
      <c r="L48" s="66"/>
      <c r="M48" s="66"/>
      <c r="N48" s="66"/>
      <c r="O48" s="66"/>
      <c r="P48" s="66">
        <v>36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>
        <v>36</v>
      </c>
      <c r="AD48" s="140"/>
      <c r="AE48" s="147"/>
      <c r="AF48" s="147"/>
      <c r="AG48" s="147"/>
      <c r="AH48" s="147"/>
      <c r="AI48" s="147"/>
      <c r="AJ48" s="130"/>
      <c r="AK48" s="130"/>
      <c r="AL48" s="65"/>
      <c r="AM48" s="66"/>
      <c r="AN48" s="66"/>
      <c r="AO48" s="66"/>
      <c r="AP48" s="66"/>
      <c r="AQ48" s="66"/>
      <c r="AR48" s="77"/>
      <c r="AS48" s="74"/>
      <c r="AT48" s="78"/>
      <c r="AU48" s="59">
        <f t="shared" si="2"/>
        <v>36</v>
      </c>
      <c r="AV48" s="86"/>
      <c r="AW48" s="93"/>
      <c r="AX48" s="10"/>
      <c r="AY48" s="10"/>
    </row>
    <row r="49" spans="2:51" ht="16.5" customHeight="1">
      <c r="B49" s="333" t="s">
        <v>191</v>
      </c>
      <c r="C49" s="267" t="s">
        <v>57</v>
      </c>
      <c r="D49" s="246"/>
      <c r="E49" s="79"/>
      <c r="F49" s="79" t="s">
        <v>7</v>
      </c>
      <c r="G49" s="247"/>
      <c r="H49" s="66"/>
      <c r="I49" s="66"/>
      <c r="J49" s="66"/>
      <c r="K49" s="128"/>
      <c r="L49" s="66"/>
      <c r="M49" s="66"/>
      <c r="N49" s="66"/>
      <c r="O49" s="66"/>
      <c r="P49" s="66">
        <v>36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>
        <v>36</v>
      </c>
      <c r="AD49" s="140"/>
      <c r="AE49" s="147"/>
      <c r="AF49" s="147"/>
      <c r="AG49" s="147"/>
      <c r="AH49" s="147"/>
      <c r="AI49" s="147"/>
      <c r="AJ49" s="130"/>
      <c r="AK49" s="130"/>
      <c r="AL49" s="65"/>
      <c r="AM49" s="66"/>
      <c r="AN49" s="66"/>
      <c r="AO49" s="66"/>
      <c r="AP49" s="66"/>
      <c r="AQ49" s="66"/>
      <c r="AR49" s="77"/>
      <c r="AS49" s="74"/>
      <c r="AT49" s="78"/>
      <c r="AU49" s="59">
        <f t="shared" si="2"/>
        <v>36</v>
      </c>
      <c r="AV49" s="86"/>
      <c r="AW49" s="93"/>
      <c r="AX49" s="10"/>
      <c r="AY49" s="10"/>
    </row>
    <row r="50" spans="2:51" ht="16.5" customHeight="1" thickBot="1">
      <c r="B50" s="316" t="s">
        <v>188</v>
      </c>
      <c r="C50" s="334" t="s">
        <v>189</v>
      </c>
      <c r="D50" s="312"/>
      <c r="E50" s="313"/>
      <c r="F50" s="313" t="s">
        <v>211</v>
      </c>
      <c r="G50" s="314"/>
      <c r="H50" s="315"/>
      <c r="I50" s="315">
        <f>SUM(L50,K50)</f>
        <v>40</v>
      </c>
      <c r="J50" s="315"/>
      <c r="K50" s="335"/>
      <c r="L50" s="315">
        <f>SUM(N50,M50)</f>
        <v>40</v>
      </c>
      <c r="M50" s="315">
        <v>20</v>
      </c>
      <c r="N50" s="315">
        <v>20</v>
      </c>
      <c r="O50" s="315"/>
      <c r="P50" s="315"/>
      <c r="Q50" s="315"/>
      <c r="R50" s="315"/>
      <c r="S50" s="315"/>
      <c r="T50" s="315">
        <v>26</v>
      </c>
      <c r="U50" s="315"/>
      <c r="V50" s="315"/>
      <c r="W50" s="315"/>
      <c r="X50" s="315"/>
      <c r="Y50" s="315"/>
      <c r="Z50" s="315"/>
      <c r="AA50" s="315"/>
      <c r="AB50" s="315"/>
      <c r="AC50" s="315">
        <v>14</v>
      </c>
      <c r="AD50" s="140"/>
      <c r="AE50" s="147"/>
      <c r="AF50" s="147"/>
      <c r="AG50" s="147"/>
      <c r="AH50" s="147"/>
      <c r="AI50" s="147"/>
      <c r="AJ50" s="130"/>
      <c r="AK50" s="130"/>
      <c r="AL50" s="65"/>
      <c r="AM50" s="66"/>
      <c r="AN50" s="66"/>
      <c r="AO50" s="66"/>
      <c r="AP50" s="66"/>
      <c r="AQ50" s="66"/>
      <c r="AR50" s="77"/>
      <c r="AS50" s="74"/>
      <c r="AT50" s="78"/>
      <c r="AU50" s="59">
        <f t="shared" si="2"/>
        <v>40</v>
      </c>
      <c r="AV50" s="86"/>
      <c r="AW50" s="93"/>
      <c r="AX50" s="10"/>
      <c r="AY50" s="10"/>
    </row>
    <row r="51" spans="2:51" ht="32.25" customHeight="1">
      <c r="B51" s="284"/>
      <c r="C51" s="285" t="s">
        <v>132</v>
      </c>
      <c r="D51" s="302">
        <v>3</v>
      </c>
      <c r="E51" s="303">
        <v>12</v>
      </c>
      <c r="F51" s="303">
        <v>14</v>
      </c>
      <c r="G51" s="286"/>
      <c r="H51" s="287"/>
      <c r="I51" s="288">
        <f>SUM(P51,L51,K51)</f>
        <v>1404</v>
      </c>
      <c r="J51" s="288">
        <f aca="true" t="shared" si="14" ref="J51:AB51">SUM(J21,J15)</f>
        <v>0</v>
      </c>
      <c r="K51" s="288">
        <f t="shared" si="14"/>
        <v>75</v>
      </c>
      <c r="L51" s="288">
        <f t="shared" si="14"/>
        <v>645</v>
      </c>
      <c r="M51" s="288">
        <f t="shared" si="14"/>
        <v>314</v>
      </c>
      <c r="N51" s="288">
        <f t="shared" si="14"/>
        <v>331</v>
      </c>
      <c r="O51" s="288">
        <f t="shared" si="14"/>
        <v>0</v>
      </c>
      <c r="P51" s="288">
        <f t="shared" si="14"/>
        <v>684</v>
      </c>
      <c r="Q51" s="288">
        <f t="shared" si="14"/>
        <v>0</v>
      </c>
      <c r="R51" s="288">
        <f t="shared" si="14"/>
        <v>55</v>
      </c>
      <c r="S51" s="288">
        <f t="shared" si="14"/>
        <v>18</v>
      </c>
      <c r="T51" s="288">
        <f t="shared" si="14"/>
        <v>612</v>
      </c>
      <c r="U51" s="288">
        <f t="shared" si="14"/>
        <v>0</v>
      </c>
      <c r="V51" s="288">
        <f t="shared" si="14"/>
        <v>78</v>
      </c>
      <c r="W51" s="288">
        <f t="shared" si="14"/>
        <v>0</v>
      </c>
      <c r="X51" s="288">
        <f t="shared" si="14"/>
        <v>0</v>
      </c>
      <c r="Y51" s="288">
        <f t="shared" si="14"/>
        <v>0</v>
      </c>
      <c r="Z51" s="288">
        <f t="shared" si="14"/>
        <v>0</v>
      </c>
      <c r="AA51" s="288">
        <f t="shared" si="14"/>
        <v>0</v>
      </c>
      <c r="AB51" s="288">
        <f t="shared" si="14"/>
        <v>0</v>
      </c>
      <c r="AC51" s="288">
        <f>SUM(AC21,AC15)</f>
        <v>792</v>
      </c>
      <c r="AD51" s="164" t="e">
        <f>SUM(#REF!,AD15,AD21)</f>
        <v>#REF!</v>
      </c>
      <c r="AE51" s="164" t="e">
        <f>SUM(#REF!,AE15,AE21)</f>
        <v>#REF!</v>
      </c>
      <c r="AF51" s="164" t="e">
        <f>SUM(#REF!,AF15,AF21)</f>
        <v>#REF!</v>
      </c>
      <c r="AG51" s="164" t="e">
        <f>SUM(#REF!,AG15,AG21)</f>
        <v>#REF!</v>
      </c>
      <c r="AH51" s="164" t="e">
        <f>SUM(#REF!,AH15,AH21)</f>
        <v>#REF!</v>
      </c>
      <c r="AI51" s="164" t="e">
        <f>SUM(#REF!,AI15,AI21)</f>
        <v>#REF!</v>
      </c>
      <c r="AJ51" s="164" t="e">
        <f>SUM(#REF!,AJ15,AJ21)</f>
        <v>#REF!</v>
      </c>
      <c r="AK51" s="164" t="e">
        <f>SUM(#REF!,AK15,AK21)</f>
        <v>#REF!</v>
      </c>
      <c r="AL51" s="65"/>
      <c r="AM51" s="66"/>
      <c r="AN51" s="66"/>
      <c r="AO51" s="66"/>
      <c r="AP51" s="66"/>
      <c r="AQ51" s="66"/>
      <c r="AR51" s="77"/>
      <c r="AS51" s="74"/>
      <c r="AT51" s="78"/>
      <c r="AU51" s="59">
        <f>SUM(AC51,T51)</f>
        <v>1404</v>
      </c>
      <c r="AV51" s="86"/>
      <c r="AW51" s="93"/>
      <c r="AX51" s="10"/>
      <c r="AY51" s="10"/>
    </row>
    <row r="52" spans="2:51" ht="16.5" customHeight="1">
      <c r="B52" s="259" t="s">
        <v>129</v>
      </c>
      <c r="C52" s="267" t="s">
        <v>130</v>
      </c>
      <c r="D52" s="246"/>
      <c r="E52" s="79"/>
      <c r="F52" s="79"/>
      <c r="G52" s="247"/>
      <c r="H52" s="66"/>
      <c r="I52" s="318">
        <v>36</v>
      </c>
      <c r="J52" s="66"/>
      <c r="K52" s="128"/>
      <c r="L52" s="66"/>
      <c r="M52" s="66"/>
      <c r="N52" s="66"/>
      <c r="O52" s="66"/>
      <c r="P52" s="66"/>
      <c r="Q52" s="66"/>
      <c r="R52" s="467"/>
      <c r="S52" s="468"/>
      <c r="T52" s="66"/>
      <c r="U52" s="66"/>
      <c r="V52" s="66"/>
      <c r="W52" s="66"/>
      <c r="X52" s="66"/>
      <c r="Y52" s="66"/>
      <c r="Z52" s="66"/>
      <c r="AA52" s="66"/>
      <c r="AB52" s="66"/>
      <c r="AC52" s="66">
        <v>36</v>
      </c>
      <c r="AD52" s="66">
        <v>36</v>
      </c>
      <c r="AE52" s="66">
        <v>36</v>
      </c>
      <c r="AF52" s="66">
        <v>36</v>
      </c>
      <c r="AG52" s="66">
        <v>36</v>
      </c>
      <c r="AH52" s="66">
        <v>36</v>
      </c>
      <c r="AI52" s="66">
        <v>36</v>
      </c>
      <c r="AJ52" s="66">
        <v>36</v>
      </c>
      <c r="AK52" s="66">
        <v>36</v>
      </c>
      <c r="AL52" s="65"/>
      <c r="AM52" s="66"/>
      <c r="AN52" s="66"/>
      <c r="AO52" s="66"/>
      <c r="AP52" s="66"/>
      <c r="AQ52" s="66"/>
      <c r="AR52" s="77"/>
      <c r="AS52" s="74"/>
      <c r="AT52" s="78"/>
      <c r="AU52" s="59">
        <f>SUM(AC52,T52)</f>
        <v>36</v>
      </c>
      <c r="AV52" s="86"/>
      <c r="AW52" s="93"/>
      <c r="AX52" s="10"/>
      <c r="AY52" s="10"/>
    </row>
    <row r="53" spans="2:51" ht="16.5" customHeight="1">
      <c r="B53" s="271" t="s">
        <v>131</v>
      </c>
      <c r="C53" s="265" t="s">
        <v>103</v>
      </c>
      <c r="D53" s="272"/>
      <c r="E53" s="81"/>
      <c r="F53" s="81"/>
      <c r="G53" s="273"/>
      <c r="H53" s="83"/>
      <c r="I53" s="83">
        <v>36</v>
      </c>
      <c r="J53" s="83"/>
      <c r="K53" s="266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>
        <v>36</v>
      </c>
      <c r="AD53" s="83"/>
      <c r="AE53" s="83"/>
      <c r="AF53" s="83"/>
      <c r="AG53" s="83"/>
      <c r="AH53" s="83"/>
      <c r="AI53" s="83"/>
      <c r="AJ53" s="83"/>
      <c r="AK53" s="83"/>
      <c r="AL53" s="65"/>
      <c r="AM53" s="66"/>
      <c r="AN53" s="66"/>
      <c r="AO53" s="66"/>
      <c r="AP53" s="66"/>
      <c r="AQ53" s="66"/>
      <c r="AR53" s="77"/>
      <c r="AS53" s="74"/>
      <c r="AT53" s="78"/>
      <c r="AU53" s="59">
        <f>SUM(AC53,T53)</f>
        <v>36</v>
      </c>
      <c r="AV53" s="86"/>
      <c r="AW53" s="93"/>
      <c r="AX53" s="10"/>
      <c r="AY53" s="10"/>
    </row>
    <row r="54" spans="2:51" ht="39.75" customHeight="1">
      <c r="B54" s="274"/>
      <c r="C54" s="275" t="s">
        <v>133</v>
      </c>
      <c r="D54" s="274"/>
      <c r="E54" s="274"/>
      <c r="F54" s="274"/>
      <c r="G54" s="274"/>
      <c r="H54" s="274"/>
      <c r="I54" s="276">
        <f>SUM(I51,I52,I53)</f>
        <v>1476</v>
      </c>
      <c r="J54" s="276">
        <f aca="true" t="shared" si="15" ref="J54:AK54">SUM(J51,J52,J53)</f>
        <v>0</v>
      </c>
      <c r="K54" s="276">
        <f t="shared" si="15"/>
        <v>75</v>
      </c>
      <c r="L54" s="276">
        <f t="shared" si="15"/>
        <v>645</v>
      </c>
      <c r="M54" s="276">
        <f t="shared" si="15"/>
        <v>314</v>
      </c>
      <c r="N54" s="276">
        <f t="shared" si="15"/>
        <v>331</v>
      </c>
      <c r="O54" s="276">
        <f t="shared" si="15"/>
        <v>0</v>
      </c>
      <c r="P54" s="276">
        <f t="shared" si="15"/>
        <v>684</v>
      </c>
      <c r="Q54" s="276">
        <f t="shared" si="15"/>
        <v>0</v>
      </c>
      <c r="R54" s="454"/>
      <c r="S54" s="455"/>
      <c r="T54" s="276">
        <f t="shared" si="15"/>
        <v>612</v>
      </c>
      <c r="U54" s="276">
        <f t="shared" si="15"/>
        <v>0</v>
      </c>
      <c r="V54" s="276">
        <f t="shared" si="15"/>
        <v>78</v>
      </c>
      <c r="W54" s="276">
        <f t="shared" si="15"/>
        <v>0</v>
      </c>
      <c r="X54" s="276">
        <f t="shared" si="15"/>
        <v>0</v>
      </c>
      <c r="Y54" s="276">
        <f t="shared" si="15"/>
        <v>0</v>
      </c>
      <c r="Z54" s="276">
        <f t="shared" si="15"/>
        <v>0</v>
      </c>
      <c r="AA54" s="276">
        <f t="shared" si="15"/>
        <v>0</v>
      </c>
      <c r="AB54" s="276">
        <f t="shared" si="15"/>
        <v>0</v>
      </c>
      <c r="AC54" s="276">
        <f>SUM(AC51,AC52,AC53)</f>
        <v>864</v>
      </c>
      <c r="AD54" s="276" t="e">
        <f t="shared" si="15"/>
        <v>#REF!</v>
      </c>
      <c r="AE54" s="276" t="e">
        <f t="shared" si="15"/>
        <v>#REF!</v>
      </c>
      <c r="AF54" s="276" t="e">
        <f t="shared" si="15"/>
        <v>#REF!</v>
      </c>
      <c r="AG54" s="276" t="e">
        <f t="shared" si="15"/>
        <v>#REF!</v>
      </c>
      <c r="AH54" s="276" t="e">
        <f t="shared" si="15"/>
        <v>#REF!</v>
      </c>
      <c r="AI54" s="276" t="e">
        <f t="shared" si="15"/>
        <v>#REF!</v>
      </c>
      <c r="AJ54" s="276" t="e">
        <f t="shared" si="15"/>
        <v>#REF!</v>
      </c>
      <c r="AK54" s="276" t="e">
        <f t="shared" si="15"/>
        <v>#REF!</v>
      </c>
      <c r="AL54" s="65"/>
      <c r="AM54" s="66"/>
      <c r="AN54" s="66"/>
      <c r="AO54" s="66"/>
      <c r="AP54" s="66"/>
      <c r="AQ54" s="66"/>
      <c r="AR54" s="77"/>
      <c r="AS54" s="74"/>
      <c r="AT54" s="78"/>
      <c r="AU54" s="59">
        <f t="shared" si="2"/>
        <v>1476</v>
      </c>
      <c r="AV54" s="86"/>
      <c r="AW54" s="93"/>
      <c r="AX54" s="10"/>
      <c r="AY54" s="10"/>
    </row>
    <row r="55" spans="2:51" ht="27" customHeight="1">
      <c r="B55" s="452" t="s">
        <v>153</v>
      </c>
      <c r="C55" s="452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8" t="s">
        <v>61</v>
      </c>
      <c r="O55" s="459"/>
      <c r="P55" s="460"/>
      <c r="Q55" s="277"/>
      <c r="R55" s="456" t="s">
        <v>134</v>
      </c>
      <c r="S55" s="457"/>
      <c r="T55" s="191">
        <v>432</v>
      </c>
      <c r="U55" s="191"/>
      <c r="V55" s="191"/>
      <c r="W55" s="191"/>
      <c r="X55" s="191"/>
      <c r="Y55" s="191"/>
      <c r="Z55" s="191"/>
      <c r="AA55" s="191"/>
      <c r="AB55" s="191"/>
      <c r="AC55" s="191">
        <v>288</v>
      </c>
      <c r="AD55" s="191"/>
      <c r="AE55" s="191"/>
      <c r="AF55" s="191"/>
      <c r="AG55" s="191"/>
      <c r="AH55" s="191"/>
      <c r="AI55" s="191"/>
      <c r="AJ55" s="191"/>
      <c r="AK55" s="191"/>
      <c r="AL55" s="134"/>
      <c r="AM55" s="134"/>
      <c r="AN55" s="134"/>
      <c r="AO55" s="133"/>
      <c r="AP55" s="134"/>
      <c r="AQ55" s="134"/>
      <c r="AR55" s="134"/>
      <c r="AS55" s="134"/>
      <c r="AT55" s="134"/>
      <c r="AU55" s="59">
        <v>720</v>
      </c>
      <c r="AV55" s="8"/>
      <c r="AW55" s="9"/>
      <c r="AX55" s="10"/>
      <c r="AY55" s="10"/>
    </row>
    <row r="56" spans="2:51" ht="30.75" customHeight="1">
      <c r="B56" s="452"/>
      <c r="C56" s="452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61"/>
      <c r="O56" s="462"/>
      <c r="P56" s="463"/>
      <c r="Q56" s="278"/>
      <c r="R56" s="474" t="s">
        <v>62</v>
      </c>
      <c r="S56" s="475"/>
      <c r="T56" s="192">
        <v>180</v>
      </c>
      <c r="U56" s="192"/>
      <c r="V56" s="192"/>
      <c r="W56" s="194"/>
      <c r="X56" s="192"/>
      <c r="Y56" s="192"/>
      <c r="Z56" s="192"/>
      <c r="AA56" s="192"/>
      <c r="AB56" s="194"/>
      <c r="AC56" s="193">
        <v>180</v>
      </c>
      <c r="AD56" s="193"/>
      <c r="AE56" s="193"/>
      <c r="AF56" s="194"/>
      <c r="AG56" s="193"/>
      <c r="AH56" s="193"/>
      <c r="AI56" s="193"/>
      <c r="AJ56" s="193"/>
      <c r="AK56" s="194"/>
      <c r="AL56" s="166"/>
      <c r="AM56" s="166"/>
      <c r="AN56" s="166"/>
      <c r="AO56" s="165"/>
      <c r="AP56" s="166"/>
      <c r="AQ56" s="166"/>
      <c r="AR56" s="166"/>
      <c r="AS56" s="166"/>
      <c r="AT56" s="166"/>
      <c r="AU56" s="59">
        <v>360</v>
      </c>
      <c r="AV56" s="8"/>
      <c r="AW56" s="9"/>
      <c r="AX56" s="10"/>
      <c r="AY56" s="10"/>
    </row>
    <row r="57" spans="2:51" ht="45" customHeight="1">
      <c r="B57" s="452"/>
      <c r="C57" s="452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61"/>
      <c r="O57" s="462"/>
      <c r="P57" s="463"/>
      <c r="Q57" s="279"/>
      <c r="R57" s="474" t="s">
        <v>63</v>
      </c>
      <c r="S57" s="475"/>
      <c r="T57" s="193"/>
      <c r="U57" s="193"/>
      <c r="V57" s="193"/>
      <c r="W57" s="194"/>
      <c r="X57" s="193"/>
      <c r="Y57" s="193"/>
      <c r="Z57" s="193"/>
      <c r="AA57" s="193"/>
      <c r="AB57" s="194"/>
      <c r="AC57" s="193">
        <v>324</v>
      </c>
      <c r="AD57" s="193"/>
      <c r="AE57" s="193"/>
      <c r="AF57" s="194"/>
      <c r="AG57" s="193"/>
      <c r="AH57" s="193"/>
      <c r="AI57" s="193"/>
      <c r="AJ57" s="193"/>
      <c r="AK57" s="194"/>
      <c r="AL57" s="168"/>
      <c r="AM57" s="168"/>
      <c r="AN57" s="168"/>
      <c r="AO57" s="167"/>
      <c r="AP57" s="168"/>
      <c r="AQ57" s="168"/>
      <c r="AR57" s="168"/>
      <c r="AS57" s="168"/>
      <c r="AT57" s="168"/>
      <c r="AU57" s="59">
        <v>324</v>
      </c>
      <c r="AV57" s="8"/>
      <c r="AW57" s="9"/>
      <c r="AX57" s="10"/>
      <c r="AY57" s="10"/>
    </row>
    <row r="58" spans="2:51" ht="12.75" customHeight="1">
      <c r="B58" s="452"/>
      <c r="C58" s="452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61"/>
      <c r="O58" s="462"/>
      <c r="P58" s="463"/>
      <c r="Q58" s="279"/>
      <c r="R58" s="474" t="s">
        <v>135</v>
      </c>
      <c r="S58" s="475"/>
      <c r="T58" s="192"/>
      <c r="U58" s="192"/>
      <c r="V58" s="192"/>
      <c r="W58" s="194"/>
      <c r="X58" s="192"/>
      <c r="Y58" s="192"/>
      <c r="Z58" s="192"/>
      <c r="AA58" s="192"/>
      <c r="AB58" s="194"/>
      <c r="AC58" s="192"/>
      <c r="AD58" s="192"/>
      <c r="AE58" s="192"/>
      <c r="AF58" s="194"/>
      <c r="AG58" s="192"/>
      <c r="AH58" s="192"/>
      <c r="AI58" s="192"/>
      <c r="AJ58" s="192"/>
      <c r="AK58" s="194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9"/>
      <c r="AX58" s="10"/>
      <c r="AY58" s="10"/>
    </row>
    <row r="59" spans="2:51" ht="32.25" customHeight="1">
      <c r="B59" s="452"/>
      <c r="C59" s="452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61"/>
      <c r="O59" s="462"/>
      <c r="P59" s="463"/>
      <c r="Q59" s="280"/>
      <c r="R59" s="472" t="s">
        <v>136</v>
      </c>
      <c r="S59" s="473"/>
      <c r="T59" s="196"/>
      <c r="U59" s="196"/>
      <c r="V59" s="196"/>
      <c r="W59" s="196"/>
      <c r="X59" s="196"/>
      <c r="Y59" s="196"/>
      <c r="Z59" s="196"/>
      <c r="AA59" s="196"/>
      <c r="AB59" s="197"/>
      <c r="AC59" s="196">
        <v>3</v>
      </c>
      <c r="AD59" s="196"/>
      <c r="AE59" s="196"/>
      <c r="AF59" s="196"/>
      <c r="AG59" s="196"/>
      <c r="AH59" s="196"/>
      <c r="AI59" s="196"/>
      <c r="AJ59" s="196"/>
      <c r="AK59" s="197"/>
      <c r="AL59" s="4"/>
      <c r="AM59" s="4"/>
      <c r="AN59" s="4"/>
      <c r="AO59" s="4"/>
      <c r="AP59" s="4"/>
      <c r="AQ59" s="4"/>
      <c r="AR59" s="4"/>
      <c r="AS59" s="4"/>
      <c r="AT59" s="4"/>
      <c r="AU59" s="13"/>
      <c r="AV59" s="13"/>
      <c r="AW59" s="9"/>
      <c r="AX59" s="10"/>
      <c r="AY59" s="10"/>
    </row>
    <row r="60" spans="2:51" ht="15.75" customHeight="1">
      <c r="B60" s="452"/>
      <c r="C60" s="452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61"/>
      <c r="O60" s="462"/>
      <c r="P60" s="463"/>
      <c r="Q60" s="280"/>
      <c r="R60" s="470" t="s">
        <v>137</v>
      </c>
      <c r="S60" s="471"/>
      <c r="T60" s="196">
        <v>4</v>
      </c>
      <c r="U60" s="196"/>
      <c r="V60" s="196"/>
      <c r="W60" s="196"/>
      <c r="X60" s="196"/>
      <c r="Y60" s="196"/>
      <c r="Z60" s="196"/>
      <c r="AA60" s="196"/>
      <c r="AB60" s="196"/>
      <c r="AC60" s="196">
        <v>8</v>
      </c>
      <c r="AD60" s="196"/>
      <c r="AE60" s="196"/>
      <c r="AF60" s="196"/>
      <c r="AG60" s="196"/>
      <c r="AH60" s="196"/>
      <c r="AI60" s="196"/>
      <c r="AJ60" s="196"/>
      <c r="AK60" s="196"/>
      <c r="AL60" s="135"/>
      <c r="AM60" s="135"/>
      <c r="AN60" s="135"/>
      <c r="AO60" s="135"/>
      <c r="AP60" s="135"/>
      <c r="AQ60" s="135"/>
      <c r="AR60" s="135"/>
      <c r="AS60" s="135"/>
      <c r="AT60" s="135"/>
      <c r="AU60" s="13"/>
      <c r="AV60" s="13"/>
      <c r="AW60" s="9"/>
      <c r="AX60" s="10"/>
      <c r="AY60" s="10"/>
    </row>
    <row r="61" spans="2:51" ht="15.75" customHeight="1">
      <c r="B61" s="452"/>
      <c r="C61" s="452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64"/>
      <c r="O61" s="465"/>
      <c r="P61" s="466"/>
      <c r="Q61" s="281"/>
      <c r="R61" s="470" t="s">
        <v>138</v>
      </c>
      <c r="S61" s="471"/>
      <c r="T61" s="195">
        <v>9</v>
      </c>
      <c r="U61" s="195"/>
      <c r="V61" s="195"/>
      <c r="W61" s="195"/>
      <c r="X61" s="195"/>
      <c r="Y61" s="195"/>
      <c r="Z61" s="195"/>
      <c r="AA61" s="195"/>
      <c r="AB61" s="195"/>
      <c r="AC61" s="195">
        <v>5</v>
      </c>
      <c r="AD61" s="195"/>
      <c r="AE61" s="195"/>
      <c r="AF61" s="195"/>
      <c r="AG61" s="195"/>
      <c r="AH61" s="195"/>
      <c r="AI61" s="195"/>
      <c r="AJ61" s="195"/>
      <c r="AK61" s="19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"/>
      <c r="AV61" s="13"/>
      <c r="AW61" s="9"/>
      <c r="AX61" s="10"/>
      <c r="AY61" s="10"/>
    </row>
    <row r="62" spans="13:51" ht="12.75">
      <c r="M62" s="131"/>
      <c r="N62" s="138"/>
      <c r="O62" s="138"/>
      <c r="P62" s="138"/>
      <c r="Q62" s="138"/>
      <c r="R62" s="138"/>
      <c r="S62" s="138"/>
      <c r="T62" s="139"/>
      <c r="U62" s="139"/>
      <c r="AU62" s="10"/>
      <c r="AV62" s="10"/>
      <c r="AW62" s="95"/>
      <c r="AX62" s="10"/>
      <c r="AY62" s="10"/>
    </row>
    <row r="63" spans="3:51" ht="12.75">
      <c r="C63" s="132"/>
      <c r="D63" s="136"/>
      <c r="E63" s="397"/>
      <c r="F63" s="398"/>
      <c r="I63" s="399"/>
      <c r="J63" s="400"/>
      <c r="AU63" s="10"/>
      <c r="AV63" s="10"/>
      <c r="AW63" s="95"/>
      <c r="AX63" s="10"/>
      <c r="AY63" s="10"/>
    </row>
    <row r="64" spans="47:51" ht="12.75">
      <c r="AU64" s="10"/>
      <c r="AV64" s="10"/>
      <c r="AW64" s="95"/>
      <c r="AX64" s="10"/>
      <c r="AY64" s="10"/>
    </row>
    <row r="65" spans="47:51" ht="12.75">
      <c r="AU65" s="10"/>
      <c r="AV65" s="10"/>
      <c r="AW65" s="95"/>
      <c r="AX65" s="10"/>
      <c r="AY65" s="10"/>
    </row>
    <row r="66" spans="47:51" ht="12.75">
      <c r="AU66" s="10"/>
      <c r="AV66" s="10"/>
      <c r="AW66" s="95"/>
      <c r="AX66" s="10"/>
      <c r="AY66" s="10"/>
    </row>
    <row r="67" spans="47:51" ht="12.75">
      <c r="AU67" s="10"/>
      <c r="AV67" s="10"/>
      <c r="AW67" s="95"/>
      <c r="AX67" s="10"/>
      <c r="AY67" s="10"/>
    </row>
    <row r="68" spans="47:51" ht="12.75">
      <c r="AU68" s="10"/>
      <c r="AV68" s="10"/>
      <c r="AW68" s="95"/>
      <c r="AX68" s="10"/>
      <c r="AY68" s="10"/>
    </row>
    <row r="69" spans="47:51" ht="12.75">
      <c r="AU69" s="10"/>
      <c r="AV69" s="10"/>
      <c r="AW69" s="95"/>
      <c r="AX69" s="10"/>
      <c r="AY69" s="10"/>
    </row>
    <row r="70" spans="47:51" ht="12.75">
      <c r="AU70" s="10"/>
      <c r="AV70" s="10"/>
      <c r="AW70" s="95"/>
      <c r="AX70" s="10"/>
      <c r="AY70" s="10"/>
    </row>
    <row r="71" spans="47:51" ht="12.75">
      <c r="AU71" s="10"/>
      <c r="AV71" s="10"/>
      <c r="AW71" s="95"/>
      <c r="AX71" s="10"/>
      <c r="AY71" s="10"/>
    </row>
    <row r="72" spans="47:51" ht="12.75">
      <c r="AU72" s="10"/>
      <c r="AV72" s="10"/>
      <c r="AW72" s="95"/>
      <c r="AX72" s="10"/>
      <c r="AY72" s="10"/>
    </row>
    <row r="73" spans="47:51" ht="12.75">
      <c r="AU73" s="10"/>
      <c r="AV73" s="10"/>
      <c r="AW73" s="95"/>
      <c r="AX73" s="10"/>
      <c r="AY73" s="10"/>
    </row>
    <row r="74" spans="47:51" ht="12.75">
      <c r="AU74" s="10"/>
      <c r="AV74" s="10"/>
      <c r="AW74" s="95"/>
      <c r="AX74" s="10"/>
      <c r="AY74" s="10"/>
    </row>
    <row r="75" spans="47:51" ht="12.75">
      <c r="AU75" s="10"/>
      <c r="AV75" s="10"/>
      <c r="AW75" s="95"/>
      <c r="AX75" s="10"/>
      <c r="AY75" s="10"/>
    </row>
    <row r="76" spans="47:51" ht="12.75">
      <c r="AU76" s="10"/>
      <c r="AV76" s="10"/>
      <c r="AW76" s="95"/>
      <c r="AX76" s="10"/>
      <c r="AY76" s="10"/>
    </row>
    <row r="77" spans="47:51" ht="12.75">
      <c r="AU77" s="10"/>
      <c r="AV77" s="10"/>
      <c r="AW77" s="95"/>
      <c r="AX77" s="10"/>
      <c r="AY77" s="10"/>
    </row>
    <row r="78" spans="47:51" ht="12.75">
      <c r="AU78" s="10"/>
      <c r="AV78" s="10"/>
      <c r="AW78" s="95"/>
      <c r="AX78" s="10"/>
      <c r="AY78" s="10"/>
    </row>
  </sheetData>
  <sheetProtection/>
  <mergeCells count="77">
    <mergeCell ref="R60:S60"/>
    <mergeCell ref="AL6:AL10"/>
    <mergeCell ref="AP8:AP10"/>
    <mergeCell ref="R59:S59"/>
    <mergeCell ref="AN7:AN10"/>
    <mergeCell ref="AN6:AS6"/>
    <mergeCell ref="R56:S56"/>
    <mergeCell ref="R57:S57"/>
    <mergeCell ref="R58:S58"/>
    <mergeCell ref="B55:M61"/>
    <mergeCell ref="R54:S54"/>
    <mergeCell ref="R55:S55"/>
    <mergeCell ref="N55:P61"/>
    <mergeCell ref="AO7:AO10"/>
    <mergeCell ref="R52:S52"/>
    <mergeCell ref="V6:V10"/>
    <mergeCell ref="I3:I10"/>
    <mergeCell ref="K3:K10"/>
    <mergeCell ref="R61:S61"/>
    <mergeCell ref="AT2:AT8"/>
    <mergeCell ref="AS7:AS8"/>
    <mergeCell ref="AR8:AR10"/>
    <mergeCell ref="AQ8:AQ10"/>
    <mergeCell ref="AP7:AR7"/>
    <mergeCell ref="AL4:AS4"/>
    <mergeCell ref="AL5:AS5"/>
    <mergeCell ref="AM6:AM10"/>
    <mergeCell ref="I2:S2"/>
    <mergeCell ref="D3:F3"/>
    <mergeCell ref="P4:P10"/>
    <mergeCell ref="B1:AT1"/>
    <mergeCell ref="B2:B10"/>
    <mergeCell ref="C2:C10"/>
    <mergeCell ref="F4:F10"/>
    <mergeCell ref="D2:G2"/>
    <mergeCell ref="Q4:Q10"/>
    <mergeCell ref="AA8:AA10"/>
    <mergeCell ref="T4:AK4"/>
    <mergeCell ref="J3:J10"/>
    <mergeCell ref="L4:O4"/>
    <mergeCell ref="W6:AB6"/>
    <mergeCell ref="M5:O5"/>
    <mergeCell ref="AC6:AC8"/>
    <mergeCell ref="AD6:AD10"/>
    <mergeCell ref="T2:AK3"/>
    <mergeCell ref="AE6:AE10"/>
    <mergeCell ref="L3:S3"/>
    <mergeCell ref="L5:L10"/>
    <mergeCell ref="AF6:AK6"/>
    <mergeCell ref="N6:N10"/>
    <mergeCell ref="X7:X10"/>
    <mergeCell ref="T5:AB5"/>
    <mergeCell ref="AB7:AB8"/>
    <mergeCell ref="U6:U10"/>
    <mergeCell ref="AC5:AK5"/>
    <mergeCell ref="AF7:AF10"/>
    <mergeCell ref="M6:M10"/>
    <mergeCell ref="D4:D10"/>
    <mergeCell ref="E63:F63"/>
    <mergeCell ref="I63:J63"/>
    <mergeCell ref="AH8:AH10"/>
    <mergeCell ref="E4:E10"/>
    <mergeCell ref="Y8:Y10"/>
    <mergeCell ref="G3:G10"/>
    <mergeCell ref="Y7:AA7"/>
    <mergeCell ref="AH7:AJ7"/>
    <mergeCell ref="W7:W10"/>
    <mergeCell ref="H4:H10"/>
    <mergeCell ref="O6:O10"/>
    <mergeCell ref="AK7:AK8"/>
    <mergeCell ref="R4:R12"/>
    <mergeCell ref="S4:S10"/>
    <mergeCell ref="Z8:Z10"/>
    <mergeCell ref="AG7:AG10"/>
    <mergeCell ref="AI8:AI10"/>
    <mergeCell ref="AJ8:AJ10"/>
    <mergeCell ref="T6:T8"/>
  </mergeCells>
  <printOptions/>
  <pageMargins left="0.11811023622047245" right="0.11811023622047245" top="0.3937007874015748" bottom="0.5905511811023623" header="0.5118110236220472" footer="0.5118110236220472"/>
  <pageSetup fitToHeight="0" fitToWidth="1" horizontalDpi="600" verticalDpi="600" orientation="landscape" paperSize="9" r:id="rId1"/>
  <rowBreaks count="1" manualBreakCount="1">
    <brk id="54" min="1" max="8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0.75390625" style="225" customWidth="1"/>
    <col min="2" max="2" width="9.125" style="225" customWidth="1"/>
    <col min="3" max="3" width="54.875" style="225" customWidth="1"/>
    <col min="4" max="5" width="20.75390625" style="225" customWidth="1"/>
    <col min="6" max="16384" width="9.125" style="225" customWidth="1"/>
  </cols>
  <sheetData>
    <row r="1" s="231" customFormat="1" ht="27.75" customHeight="1">
      <c r="A1" s="224" t="s">
        <v>112</v>
      </c>
    </row>
    <row r="2" spans="1:5" s="233" customFormat="1" ht="39.75" customHeight="1">
      <c r="A2" s="232" t="s">
        <v>113</v>
      </c>
      <c r="B2" s="476" t="s">
        <v>114</v>
      </c>
      <c r="C2" s="477"/>
      <c r="D2" s="232" t="s">
        <v>115</v>
      </c>
      <c r="E2" s="232" t="s">
        <v>116</v>
      </c>
    </row>
    <row r="3" spans="1:5" s="231" customFormat="1" ht="39.75" customHeight="1">
      <c r="A3" s="230" t="s">
        <v>117</v>
      </c>
      <c r="B3" s="478" t="s">
        <v>56</v>
      </c>
      <c r="C3" s="479"/>
      <c r="D3" s="230">
        <v>1.2</v>
      </c>
      <c r="E3" s="230">
        <v>10</v>
      </c>
    </row>
    <row r="4" spans="1:5" s="231" customFormat="1" ht="39.75" customHeight="1" thickBot="1">
      <c r="A4" s="234" t="s">
        <v>118</v>
      </c>
      <c r="B4" s="480" t="s">
        <v>57</v>
      </c>
      <c r="C4" s="481"/>
      <c r="D4" s="234">
        <v>2</v>
      </c>
      <c r="E4" s="234">
        <v>9</v>
      </c>
    </row>
    <row r="5" spans="1:5" s="231" customFormat="1" ht="19.5" thickBot="1">
      <c r="A5" s="482" t="s">
        <v>119</v>
      </c>
      <c r="B5" s="483"/>
      <c r="C5" s="483"/>
      <c r="D5" s="235"/>
      <c r="E5" s="236">
        <v>19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9.125" style="245" customWidth="1"/>
    <col min="2" max="2" width="88.75390625" style="237" customWidth="1"/>
    <col min="3" max="16384" width="9.125" style="237" customWidth="1"/>
  </cols>
  <sheetData>
    <row r="1" spans="1:2" ht="39" customHeight="1" thickBot="1">
      <c r="A1" s="484" t="s">
        <v>120</v>
      </c>
      <c r="B1" s="484"/>
    </row>
    <row r="2" spans="1:2" ht="29.25" customHeight="1" thickBot="1">
      <c r="A2" s="238" t="s">
        <v>121</v>
      </c>
      <c r="B2" s="239" t="s">
        <v>114</v>
      </c>
    </row>
    <row r="3" spans="1:2" ht="18.75">
      <c r="A3" s="240"/>
      <c r="B3" s="319" t="s">
        <v>122</v>
      </c>
    </row>
    <row r="4" spans="1:2" ht="18.75">
      <c r="A4" s="241"/>
      <c r="B4" s="320" t="s">
        <v>192</v>
      </c>
    </row>
    <row r="5" spans="1:2" ht="18.75">
      <c r="A5" s="241"/>
      <c r="B5" s="320" t="s">
        <v>193</v>
      </c>
    </row>
    <row r="6" spans="1:2" ht="18.75">
      <c r="A6" s="241"/>
      <c r="B6" s="320" t="s">
        <v>148</v>
      </c>
    </row>
    <row r="7" spans="1:2" ht="19.5" thickBot="1">
      <c r="A7" s="241"/>
      <c r="B7" s="321" t="s">
        <v>194</v>
      </c>
    </row>
    <row r="8" spans="1:2" ht="18.75">
      <c r="A8" s="241"/>
      <c r="B8" s="322" t="s">
        <v>195</v>
      </c>
    </row>
    <row r="9" spans="1:2" ht="18.75">
      <c r="A9" s="242"/>
      <c r="B9" s="320" t="s">
        <v>196</v>
      </c>
    </row>
    <row r="10" spans="1:2" ht="19.5" thickBot="1">
      <c r="A10" s="241"/>
      <c r="B10" s="321" t="s">
        <v>197</v>
      </c>
    </row>
    <row r="11" spans="1:2" ht="18.75">
      <c r="A11" s="241"/>
      <c r="B11" s="322" t="s">
        <v>123</v>
      </c>
    </row>
    <row r="12" spans="1:2" ht="18.75" customHeight="1">
      <c r="A12" s="241"/>
      <c r="B12" s="320" t="s">
        <v>198</v>
      </c>
    </row>
    <row r="13" spans="1:2" ht="18.75" customHeight="1">
      <c r="A13" s="241"/>
      <c r="B13" s="320" t="s">
        <v>199</v>
      </c>
    </row>
    <row r="14" spans="1:2" ht="18.75" customHeight="1">
      <c r="A14" s="241"/>
      <c r="B14" s="320" t="s">
        <v>200</v>
      </c>
    </row>
    <row r="15" spans="1:2" ht="18.75">
      <c r="A15" s="241"/>
      <c r="B15" s="320" t="s">
        <v>201</v>
      </c>
    </row>
    <row r="16" spans="1:2" ht="19.5" thickBot="1">
      <c r="A16" s="243"/>
      <c r="B16" s="320" t="s">
        <v>202</v>
      </c>
    </row>
    <row r="17" spans="1:2" ht="18.75">
      <c r="A17" s="244"/>
      <c r="B17" s="320" t="s">
        <v>203</v>
      </c>
    </row>
    <row r="18" ht="19.5" thickBot="1">
      <c r="B18" s="323"/>
    </row>
    <row r="19" ht="18.75">
      <c r="B19" s="322" t="s">
        <v>204</v>
      </c>
    </row>
    <row r="20" ht="19.5" thickBot="1">
      <c r="B20" s="321" t="s">
        <v>205</v>
      </c>
    </row>
    <row r="21" ht="18.75">
      <c r="B21" s="322" t="s">
        <v>124</v>
      </c>
    </row>
    <row r="22" ht="18.75">
      <c r="B22" s="320" t="s">
        <v>206</v>
      </c>
    </row>
    <row r="23" ht="37.5">
      <c r="B23" s="320" t="s">
        <v>207</v>
      </c>
    </row>
    <row r="24" ht="38.25" thickBot="1">
      <c r="B24" s="321" t="s">
        <v>208</v>
      </c>
    </row>
    <row r="25" ht="18.75">
      <c r="B25" s="322" t="s">
        <v>125</v>
      </c>
    </row>
    <row r="26" ht="18.75">
      <c r="B26" s="320" t="s">
        <v>209</v>
      </c>
    </row>
    <row r="27" ht="19.5" thickBot="1">
      <c r="B27" s="321" t="s">
        <v>210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="90" zoomScaleNormal="90" zoomScalePageLayoutView="0" workbookViewId="0" topLeftCell="A7">
      <selection activeCell="A7" sqref="A7"/>
    </sheetView>
  </sheetViews>
  <sheetFormatPr defaultColWidth="9.00390625" defaultRowHeight="12.75"/>
  <cols>
    <col min="1" max="1" width="100.375" style="250" customWidth="1"/>
    <col min="2" max="16384" width="9.125" style="250" customWidth="1"/>
  </cols>
  <sheetData>
    <row r="1" ht="15.75" customHeight="1">
      <c r="A1" s="249" t="s">
        <v>149</v>
      </c>
    </row>
    <row r="2" ht="12.75">
      <c r="A2" s="485" t="s">
        <v>217</v>
      </c>
    </row>
    <row r="3" ht="332.25" customHeight="1">
      <c r="A3" s="485"/>
    </row>
    <row r="4" ht="12.75" hidden="1">
      <c r="A4" s="485"/>
    </row>
    <row r="5" ht="2.25" customHeight="1" hidden="1">
      <c r="A5" s="485"/>
    </row>
    <row r="6" ht="15.75" hidden="1">
      <c r="A6" s="249"/>
    </row>
    <row r="7" ht="93" customHeight="1">
      <c r="A7" s="249" t="s">
        <v>150</v>
      </c>
    </row>
    <row r="8" ht="46.5" customHeight="1">
      <c r="A8" s="249" t="s">
        <v>151</v>
      </c>
    </row>
    <row r="9" ht="64.5" customHeight="1" hidden="1">
      <c r="A9" s="251"/>
    </row>
    <row r="10" ht="105" customHeight="1">
      <c r="A10" s="251" t="s">
        <v>0</v>
      </c>
    </row>
    <row r="11" ht="47.25">
      <c r="A11" s="248" t="s">
        <v>214</v>
      </c>
    </row>
    <row r="12" ht="40.5" customHeight="1">
      <c r="A12" s="248" t="s">
        <v>1</v>
      </c>
    </row>
    <row r="13" ht="31.5">
      <c r="A13" s="248" t="s">
        <v>215</v>
      </c>
    </row>
    <row r="14" ht="47.25">
      <c r="A14" s="248" t="s">
        <v>216</v>
      </c>
    </row>
    <row r="15" ht="15.75">
      <c r="A15" s="252" t="s">
        <v>152</v>
      </c>
    </row>
    <row r="16" ht="15.75">
      <c r="A16" s="252"/>
    </row>
    <row r="17" ht="15.75">
      <c r="A17" s="252"/>
    </row>
  </sheetData>
  <sheetProtection/>
  <mergeCells count="1">
    <mergeCell ref="A2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Valued Acer Customer</cp:lastModifiedBy>
  <cp:lastPrinted>2019-01-09T06:36:05Z</cp:lastPrinted>
  <dcterms:created xsi:type="dcterms:W3CDTF">2001-03-11T11:14:43Z</dcterms:created>
  <dcterms:modified xsi:type="dcterms:W3CDTF">2019-01-17T16:05:00Z</dcterms:modified>
  <cp:category/>
  <cp:version/>
  <cp:contentType/>
  <cp:contentStatus/>
</cp:coreProperties>
</file>